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75" yWindow="65341" windowWidth="13155" windowHeight="8715" activeTab="1"/>
  </bookViews>
  <sheets>
    <sheet name="Data Input" sheetId="1" r:id="rId1"/>
    <sheet name="Classes (Work in Progress)" sheetId="2" r:id="rId2"/>
  </sheets>
  <definedNames>
    <definedName name="_xlnm.Print_Area" localSheetId="0">'Data Input'!$O$1:$S$43</definedName>
  </definedNames>
  <calcPr fullCalcOnLoad="1"/>
</workbook>
</file>

<file path=xl/sharedStrings.xml><?xml version="1.0" encoding="utf-8"?>
<sst xmlns="http://schemas.openxmlformats.org/spreadsheetml/2006/main" count="886" uniqueCount="640">
  <si>
    <t>No.</t>
  </si>
  <si>
    <t>BOAT NAME</t>
  </si>
  <si>
    <t>TYPE</t>
  </si>
  <si>
    <t>LOA</t>
  </si>
  <si>
    <t>CLASS</t>
  </si>
  <si>
    <t>SKIPPER</t>
  </si>
  <si>
    <t>FROM</t>
  </si>
  <si>
    <t>TO MULL</t>
  </si>
  <si>
    <t xml:space="preserve"> </t>
  </si>
  <si>
    <t>RUNNERS</t>
  </si>
  <si>
    <t xml:space="preserve">     BEN</t>
  </si>
  <si>
    <t>MORE</t>
  </si>
  <si>
    <t>JURA</t>
  </si>
  <si>
    <t xml:space="preserve">      THE</t>
  </si>
  <si>
    <t>PAPS</t>
  </si>
  <si>
    <t>OVERALL</t>
  </si>
  <si>
    <t>TIME</t>
  </si>
  <si>
    <t>POS</t>
  </si>
  <si>
    <t>_TIME</t>
  </si>
  <si>
    <t>More</t>
  </si>
  <si>
    <t>Fell</t>
  </si>
  <si>
    <t xml:space="preserve">    O.A. SAILING</t>
  </si>
  <si>
    <t>SAIL</t>
  </si>
  <si>
    <t>Run</t>
  </si>
  <si>
    <t>Overall</t>
  </si>
  <si>
    <t>Pos</t>
  </si>
  <si>
    <t>Sail</t>
  </si>
  <si>
    <t>SAIL TO</t>
  </si>
  <si>
    <t>ARRAN</t>
  </si>
  <si>
    <t>TROON</t>
  </si>
  <si>
    <t>Arrived</t>
  </si>
  <si>
    <t>Returned</t>
  </si>
  <si>
    <t>Oban to</t>
  </si>
  <si>
    <t>Mull</t>
  </si>
  <si>
    <t>Mull to</t>
  </si>
  <si>
    <t>Jura</t>
  </si>
  <si>
    <t>Jura to</t>
  </si>
  <si>
    <t>Arran</t>
  </si>
  <si>
    <t>Arran to</t>
  </si>
  <si>
    <t>Troon</t>
  </si>
  <si>
    <t>Ben</t>
  </si>
  <si>
    <t>The Paps</t>
  </si>
  <si>
    <t>Of Jura</t>
  </si>
  <si>
    <t>Goat</t>
  </si>
  <si>
    <t xml:space="preserve">    GOAT FELL</t>
  </si>
  <si>
    <t>Class</t>
  </si>
  <si>
    <t>O A POS</t>
  </si>
  <si>
    <t xml:space="preserve">Position  </t>
  </si>
  <si>
    <t>TEAM NAME or</t>
  </si>
  <si>
    <t>Address</t>
  </si>
  <si>
    <t>Town</t>
  </si>
  <si>
    <t>Post Code</t>
  </si>
  <si>
    <t>Home Phone</t>
  </si>
  <si>
    <t>Mobile</t>
  </si>
  <si>
    <t>County</t>
  </si>
  <si>
    <t>Runners</t>
  </si>
  <si>
    <t>O.A. RUNNING</t>
  </si>
  <si>
    <t xml:space="preserve">RACE </t>
  </si>
  <si>
    <t>Scrabble</t>
  </si>
  <si>
    <t>Sun Odyssey</t>
  </si>
  <si>
    <t>Curly Mills</t>
  </si>
  <si>
    <t>Kinghorn</t>
  </si>
  <si>
    <t>5 Seafield View,</t>
  </si>
  <si>
    <t>Fife</t>
  </si>
  <si>
    <t>KY3 9TG</t>
  </si>
  <si>
    <t>01592 890408</t>
  </si>
  <si>
    <t>0777 4646202</t>
  </si>
  <si>
    <t>Cutter</t>
  </si>
  <si>
    <t>Youth</t>
  </si>
  <si>
    <t xml:space="preserve">Hermitage Academy </t>
  </si>
  <si>
    <t>Helensburgh</t>
  </si>
  <si>
    <t>0776 8473340</t>
  </si>
  <si>
    <t>c/o Mr G Turnbull</t>
  </si>
  <si>
    <t>G84 7QY</t>
  </si>
  <si>
    <t xml:space="preserve">Fruin Court, Flat B6, 61 East King St, </t>
  </si>
  <si>
    <t>01436 673791</t>
  </si>
  <si>
    <t>Hullabaloo</t>
  </si>
  <si>
    <t>Maxi 1100</t>
  </si>
  <si>
    <t>John Taylor</t>
  </si>
  <si>
    <t>Here's Hoping</t>
  </si>
  <si>
    <t>c/o Helen Horsfall, Torcraik House</t>
  </si>
  <si>
    <t>North Middleton</t>
  </si>
  <si>
    <t>Midlothian</t>
  </si>
  <si>
    <t>EH23 4QX</t>
  </si>
  <si>
    <t>01875 820985</t>
  </si>
  <si>
    <t>Turus</t>
  </si>
  <si>
    <t>Dufour 40</t>
  </si>
  <si>
    <t>Graeme Green</t>
  </si>
  <si>
    <t>Kendal</t>
  </si>
  <si>
    <t>Cumbria</t>
  </si>
  <si>
    <t>015395 60176</t>
  </si>
  <si>
    <t>07736 733844</t>
  </si>
  <si>
    <t>Halfpenny Farm Stainton</t>
  </si>
  <si>
    <t>Desperate Measures</t>
  </si>
  <si>
    <t>Thembi</t>
  </si>
  <si>
    <t>Tim Loftus</t>
  </si>
  <si>
    <t>Village Green Preservation</t>
  </si>
  <si>
    <t>Basement Flat</t>
  </si>
  <si>
    <t>7 Roslyn Rd, Redland</t>
  </si>
  <si>
    <t>Bristol</t>
  </si>
  <si>
    <t>BS6 6NJ</t>
  </si>
  <si>
    <t>011790 73615</t>
  </si>
  <si>
    <t>07795 118651</t>
  </si>
  <si>
    <t>Quay Marinas</t>
  </si>
  <si>
    <t>North 26</t>
  </si>
  <si>
    <t>Matt Simms</t>
  </si>
  <si>
    <t>2 Tyne View Terrace</t>
  </si>
  <si>
    <t>Felside Hexham</t>
  </si>
  <si>
    <t>Northumberland</t>
  </si>
  <si>
    <t>NE46 1RE</t>
  </si>
  <si>
    <t>01434 607290</t>
  </si>
  <si>
    <t>0774 0909023</t>
  </si>
  <si>
    <t>Kookaburra</t>
  </si>
  <si>
    <t>Sunrise34</t>
  </si>
  <si>
    <t>Jon McIntosh</t>
  </si>
  <si>
    <t>Cambridge</t>
  </si>
  <si>
    <t xml:space="preserve">23 King St </t>
  </si>
  <si>
    <t>CB1 1AH</t>
  </si>
  <si>
    <t>Byjasus</t>
  </si>
  <si>
    <t>J124</t>
  </si>
  <si>
    <t>Dairmid Macauley</t>
  </si>
  <si>
    <t>20 Crossnamrickky Rd</t>
  </si>
  <si>
    <t>Newtownards</t>
  </si>
  <si>
    <t xml:space="preserve">Co Down </t>
  </si>
  <si>
    <t>BJ22 2AA</t>
  </si>
  <si>
    <t>0797 0771387</t>
  </si>
  <si>
    <t>Blue Chip</t>
  </si>
  <si>
    <t>F28 Tri</t>
  </si>
  <si>
    <t>Mutiny</t>
  </si>
  <si>
    <t>28 Hamilton Drive</t>
  </si>
  <si>
    <t>Cambusland</t>
  </si>
  <si>
    <t>Glasgow</t>
  </si>
  <si>
    <t>G72 8JQ</t>
  </si>
  <si>
    <t>0141 6411250</t>
  </si>
  <si>
    <t>0777 4827817</t>
  </si>
  <si>
    <t>Steve Garrett</t>
  </si>
  <si>
    <t>Colin Barr</t>
  </si>
  <si>
    <t>Barrs Irn Crew</t>
  </si>
  <si>
    <t>Craigbyers, Angle Rd</t>
  </si>
  <si>
    <t>Kiiriemuir</t>
  </si>
  <si>
    <t>Angus</t>
  </si>
  <si>
    <t>DD8 4PL</t>
  </si>
  <si>
    <t>01575 575246</t>
  </si>
  <si>
    <t>07764493132</t>
  </si>
  <si>
    <t>07779631016</t>
  </si>
  <si>
    <t>Havsula</t>
  </si>
  <si>
    <t>Saltram Saga</t>
  </si>
  <si>
    <t>Ben Measures</t>
  </si>
  <si>
    <t>Rose Court Farm</t>
  </si>
  <si>
    <t>Connington</t>
  </si>
  <si>
    <t>Peterborough</t>
  </si>
  <si>
    <t>PE37 3QQ</t>
  </si>
  <si>
    <t>01487 832482</t>
  </si>
  <si>
    <t>07907 699388</t>
  </si>
  <si>
    <t>Bullrush</t>
  </si>
  <si>
    <t>Bull 7000</t>
  </si>
  <si>
    <t>Dougie Matheson</t>
  </si>
  <si>
    <t>Deepsea Skivers</t>
  </si>
  <si>
    <t>Rhue ard</t>
  </si>
  <si>
    <t>Rhue, Ullapool</t>
  </si>
  <si>
    <t>Ross Shire</t>
  </si>
  <si>
    <t>IV26 2 TJ</t>
  </si>
  <si>
    <t>01854 612229</t>
  </si>
  <si>
    <t>Vega</t>
  </si>
  <si>
    <t>Varne 850</t>
  </si>
  <si>
    <t>John Walbaum</t>
  </si>
  <si>
    <t>The Vegabonds</t>
  </si>
  <si>
    <t>The Schoolhouse, Broughton</t>
  </si>
  <si>
    <t>By Biggar</t>
  </si>
  <si>
    <t>Lanarkshire</t>
  </si>
  <si>
    <t>ML12 6HQ</t>
  </si>
  <si>
    <t>01899 830422</t>
  </si>
  <si>
    <t>07920 453207</t>
  </si>
  <si>
    <t>Aquasmart</t>
  </si>
  <si>
    <t>Hanse 37</t>
  </si>
  <si>
    <t>Gordon McGeorge</t>
  </si>
  <si>
    <t>18 Soutar Cres</t>
  </si>
  <si>
    <t>Perth</t>
  </si>
  <si>
    <t>Perthshire</t>
  </si>
  <si>
    <t>PH1 1QB</t>
  </si>
  <si>
    <t>Clapped Out Toy Boys</t>
  </si>
  <si>
    <t>Petra</t>
  </si>
  <si>
    <t>Maxi 84</t>
  </si>
  <si>
    <t>Gary Muir</t>
  </si>
  <si>
    <t>5 Lochpark</t>
  </si>
  <si>
    <t>Doonfoot</t>
  </si>
  <si>
    <t>Ayr</t>
  </si>
  <si>
    <t>KA7 4EU</t>
  </si>
  <si>
    <t>01292 441711</t>
  </si>
  <si>
    <t>07528960364</t>
  </si>
  <si>
    <t>Mascotte</t>
  </si>
  <si>
    <t>Bristol Channel Pilot Cutter</t>
  </si>
  <si>
    <t>John Carson</t>
  </si>
  <si>
    <t>Fettes College</t>
  </si>
  <si>
    <t>32/4 Boswell Loan</t>
  </si>
  <si>
    <t>Edinburgh</t>
  </si>
  <si>
    <t>EH5 1BE</t>
  </si>
  <si>
    <t>0131 467 9015</t>
  </si>
  <si>
    <t>0773 3243895</t>
  </si>
  <si>
    <t>Nikita</t>
  </si>
  <si>
    <t>Oyster 406</t>
  </si>
  <si>
    <t>Jayne Marlin</t>
  </si>
  <si>
    <t>Kyllachy House</t>
  </si>
  <si>
    <t>Ramsey St</t>
  </si>
  <si>
    <t>Coalsnaughton</t>
  </si>
  <si>
    <t>FK13 6LH</t>
  </si>
  <si>
    <t>01259 753800</t>
  </si>
  <si>
    <t>0797 3432985</t>
  </si>
  <si>
    <t>Glenalmond Mixed</t>
  </si>
  <si>
    <t>Sula</t>
  </si>
  <si>
    <t>Super Maramu 52</t>
  </si>
  <si>
    <t>Graham Boyd</t>
  </si>
  <si>
    <t>Glenalmond Boys</t>
  </si>
  <si>
    <t>Whistlers Mill</t>
  </si>
  <si>
    <t>Rhu</t>
  </si>
  <si>
    <t>Strathclyde</t>
  </si>
  <si>
    <t>G84 8NY</t>
  </si>
  <si>
    <t>01436 820285</t>
  </si>
  <si>
    <t>07711 012586</t>
  </si>
  <si>
    <t>Incandescent</t>
  </si>
  <si>
    <t>Sun Odyssey 42i</t>
  </si>
  <si>
    <t>Peter Foulds</t>
  </si>
  <si>
    <t>Feeling Better</t>
  </si>
  <si>
    <t>Little Auchendoon</t>
  </si>
  <si>
    <t>49 Princes St</t>
  </si>
  <si>
    <t>Newton Stewart</t>
  </si>
  <si>
    <t>DG8 6EU</t>
  </si>
  <si>
    <t>01671 403825</t>
  </si>
  <si>
    <t>07785 946056</t>
  </si>
  <si>
    <t>Ailish II</t>
  </si>
  <si>
    <t>S &amp; S 34</t>
  </si>
  <si>
    <t>All Rdr</t>
  </si>
  <si>
    <t>Andrew McArthur</t>
  </si>
  <si>
    <t>Wild Goats</t>
  </si>
  <si>
    <t>07759 125308</t>
  </si>
  <si>
    <t>134 Cotham Brow</t>
  </si>
  <si>
    <t>Avon</t>
  </si>
  <si>
    <t>BS6 6AE</t>
  </si>
  <si>
    <t>01179 244873</t>
  </si>
  <si>
    <t>Tangle o' the Isles</t>
  </si>
  <si>
    <t>First 32S5</t>
  </si>
  <si>
    <t>Joey Gough</t>
  </si>
  <si>
    <t>The Old Railway Sta</t>
  </si>
  <si>
    <t>Duror, Appin</t>
  </si>
  <si>
    <t>Argyll</t>
  </si>
  <si>
    <t>PA38 4BW</t>
  </si>
  <si>
    <t>01631 740256</t>
  </si>
  <si>
    <t>07867 975393</t>
  </si>
  <si>
    <t>Swift</t>
  </si>
  <si>
    <t>Harmony 42</t>
  </si>
  <si>
    <t>Ian Searle</t>
  </si>
  <si>
    <t>Cosmic Hillbashers</t>
  </si>
  <si>
    <t>21A Roseberry St</t>
  </si>
  <si>
    <t>Aberdeen</t>
  </si>
  <si>
    <t>AB15 5LN</t>
  </si>
  <si>
    <t>01224 637138</t>
  </si>
  <si>
    <t>07941 512229</t>
  </si>
  <si>
    <t>Mischief</t>
  </si>
  <si>
    <t>Pilot Cutter</t>
  </si>
  <si>
    <t>Richard Boissevain</t>
  </si>
  <si>
    <t>Mischief Expeditionary Force</t>
  </si>
  <si>
    <t>4 Clifton Vale</t>
  </si>
  <si>
    <t>Clifton</t>
  </si>
  <si>
    <t>01179 291915</t>
  </si>
  <si>
    <t>07973 614759</t>
  </si>
  <si>
    <t>Dipper</t>
  </si>
  <si>
    <t>Sunshine 37</t>
  </si>
  <si>
    <t>John Allan</t>
  </si>
  <si>
    <t>Maple Leafs</t>
  </si>
  <si>
    <t>Brainley Croft</t>
  </si>
  <si>
    <t>Kingsford Rd</t>
  </si>
  <si>
    <t>Alford</t>
  </si>
  <si>
    <t>AB33 8HL</t>
  </si>
  <si>
    <t>01975 563359</t>
  </si>
  <si>
    <t>07770 795873</t>
  </si>
  <si>
    <t>Meridian</t>
  </si>
  <si>
    <t>Sigma 362</t>
  </si>
  <si>
    <t>Graham Lord</t>
  </si>
  <si>
    <t>Helmshore</t>
  </si>
  <si>
    <t>447 Helmshore Rd</t>
  </si>
  <si>
    <t>Rossendale</t>
  </si>
  <si>
    <t>BB4 4JR</t>
  </si>
  <si>
    <t>01706 212786</t>
  </si>
  <si>
    <t>07774 876996</t>
  </si>
  <si>
    <t>Honu</t>
  </si>
  <si>
    <t>Jeannea SO 54 DS</t>
  </si>
  <si>
    <t>Jen Masterton</t>
  </si>
  <si>
    <t>23 Bridge St</t>
  </si>
  <si>
    <t>Newbridge</t>
  </si>
  <si>
    <t>EH28 8 SR</t>
  </si>
  <si>
    <t>0131 3331443</t>
  </si>
  <si>
    <t>0774 8878969</t>
  </si>
  <si>
    <t>Obedient</t>
  </si>
  <si>
    <t>Catamaran</t>
  </si>
  <si>
    <t>Gordon Baird</t>
  </si>
  <si>
    <t>Sandhead</t>
  </si>
  <si>
    <t>The White House</t>
  </si>
  <si>
    <t>Wigtownshire</t>
  </si>
  <si>
    <t>01776830281</t>
  </si>
  <si>
    <t>07860 233864</t>
  </si>
  <si>
    <t>Nuage</t>
  </si>
  <si>
    <t>Oyster 35</t>
  </si>
  <si>
    <t>Kenny Andrew</t>
  </si>
  <si>
    <t>Serious</t>
  </si>
  <si>
    <t>Mallens Brae House</t>
  </si>
  <si>
    <t>Craigs Court</t>
  </si>
  <si>
    <t>Torphichen</t>
  </si>
  <si>
    <t>EH48 4NU</t>
  </si>
  <si>
    <t>Marisca</t>
  </si>
  <si>
    <t>Contessa 32</t>
  </si>
  <si>
    <t>Alastair Pugh</t>
  </si>
  <si>
    <t>Blue Blazers</t>
  </si>
  <si>
    <t>6 Observatory Rd</t>
  </si>
  <si>
    <t>EH9 3HC</t>
  </si>
  <si>
    <t>0131 662 4218</t>
  </si>
  <si>
    <t>`</t>
  </si>
  <si>
    <t>Hot `n' Tot</t>
  </si>
  <si>
    <t>Moody 33</t>
  </si>
  <si>
    <t>Peter MacKenzie</t>
  </si>
  <si>
    <t>Ice Cold in Troon</t>
  </si>
  <si>
    <t>34 Finglas Ave</t>
  </si>
  <si>
    <t>Paisley</t>
  </si>
  <si>
    <t>Refrewshire</t>
  </si>
  <si>
    <t>PA2 7PU</t>
  </si>
  <si>
    <t>0774 009735</t>
  </si>
  <si>
    <t>0141 581 7001</t>
  </si>
  <si>
    <t>Dufour 35</t>
  </si>
  <si>
    <t>Matt Sargent</t>
  </si>
  <si>
    <t>47 Regt Royal Artillery</t>
  </si>
  <si>
    <t>3 Thorney Old Park</t>
  </si>
  <si>
    <t>Emsworth</t>
  </si>
  <si>
    <t>Hants</t>
  </si>
  <si>
    <t>PO10 8DR</t>
  </si>
  <si>
    <t>01243 389448</t>
  </si>
  <si>
    <t>07718 915241</t>
  </si>
  <si>
    <t>Trilleachan</t>
  </si>
  <si>
    <t>Bavaria 46</t>
  </si>
  <si>
    <t>Dave Sinclair</t>
  </si>
  <si>
    <t>Ballantrae</t>
  </si>
  <si>
    <t>Calypso</t>
  </si>
  <si>
    <t xml:space="preserve">Contessa 32 </t>
  </si>
  <si>
    <t>Richard Roberts</t>
  </si>
  <si>
    <t>67 Camphill Rd</t>
  </si>
  <si>
    <t>Broughty Ferry</t>
  </si>
  <si>
    <t>Dundee</t>
  </si>
  <si>
    <t>DD5 2LY</t>
  </si>
  <si>
    <t>01382 477438</t>
  </si>
  <si>
    <t>07715 049948</t>
  </si>
  <si>
    <t>Beaconhill Rd</t>
  </si>
  <si>
    <t>Milltimber</t>
  </si>
  <si>
    <t xml:space="preserve">Aberdeen </t>
  </si>
  <si>
    <t>01224 865767</t>
  </si>
  <si>
    <t>07718 539520</t>
  </si>
  <si>
    <t>Maersk Oil Harem Skarem</t>
  </si>
  <si>
    <t>Polly</t>
  </si>
  <si>
    <t>Sigma 33 OOD</t>
  </si>
  <si>
    <t>Bruce Poll</t>
  </si>
  <si>
    <t>Roybridge</t>
  </si>
  <si>
    <t>PH31 4AQ</t>
  </si>
  <si>
    <t>01397 712062</t>
  </si>
  <si>
    <t>07710 441 580</t>
  </si>
  <si>
    <t>Latch B</t>
  </si>
  <si>
    <t xml:space="preserve"> Allt Mor, Inverroy </t>
  </si>
  <si>
    <t>Beatus</t>
  </si>
  <si>
    <t>F27 Tri</t>
  </si>
  <si>
    <t>Phil Newman.</t>
  </si>
  <si>
    <t>Ripon</t>
  </si>
  <si>
    <t>45 Doublegates Av</t>
  </si>
  <si>
    <t>Yorkshire</t>
  </si>
  <si>
    <t>HG4 2TP</t>
  </si>
  <si>
    <t>01765608455</t>
  </si>
  <si>
    <t>0771 0103398</t>
  </si>
  <si>
    <t>Scotia Handling Services</t>
  </si>
  <si>
    <t>J44</t>
  </si>
  <si>
    <t>Alastair Mill</t>
  </si>
  <si>
    <t>Lomond School &amp; High School of Glasgow</t>
  </si>
  <si>
    <t>Braefoot</t>
  </si>
  <si>
    <t>Croftamie</t>
  </si>
  <si>
    <t>G63 0HG</t>
  </si>
  <si>
    <t>01389 830308</t>
  </si>
  <si>
    <t>07770 605184</t>
  </si>
  <si>
    <t>Ogun</t>
  </si>
  <si>
    <t>Elan 333</t>
  </si>
  <si>
    <t>Andy Sime</t>
  </si>
  <si>
    <t>Peaked Too Soon</t>
  </si>
  <si>
    <t>3 Upland Rd</t>
  </si>
  <si>
    <t>G14 9BG</t>
  </si>
  <si>
    <t>0141 579 7808</t>
  </si>
  <si>
    <t>07973 632871</t>
  </si>
  <si>
    <t>Straad</t>
  </si>
  <si>
    <t>Nicholson 32</t>
  </si>
  <si>
    <t>Angus Reid-Evans</t>
  </si>
  <si>
    <t xml:space="preserve">Balnacoil </t>
  </si>
  <si>
    <t>Glenfeshie Glenfeshie</t>
  </si>
  <si>
    <t>Kingussie</t>
  </si>
  <si>
    <t>PH21 1NX</t>
  </si>
  <si>
    <t>01540 651874</t>
  </si>
  <si>
    <t>07929 638162</t>
  </si>
  <si>
    <t>Valencia</t>
  </si>
  <si>
    <t>Beneteau First 32.5</t>
  </si>
  <si>
    <t>Matt Glossop</t>
  </si>
  <si>
    <t>Fat Boys</t>
  </si>
  <si>
    <t>Bretton, Back Lane</t>
  </si>
  <si>
    <t>Hathersage</t>
  </si>
  <si>
    <t>Derbyshire</t>
  </si>
  <si>
    <t>S32 1AR</t>
  </si>
  <si>
    <t>01433 650666</t>
  </si>
  <si>
    <t>07717 443811</t>
  </si>
  <si>
    <t>Bequia</t>
  </si>
  <si>
    <t>X412</t>
  </si>
  <si>
    <t>Colin Craig</t>
  </si>
  <si>
    <t>Markland</t>
  </si>
  <si>
    <t>Kilkerron Rd</t>
  </si>
  <si>
    <t>Campbeltown</t>
  </si>
  <si>
    <t>PA28 6JL</t>
  </si>
  <si>
    <t>01586 553117</t>
  </si>
  <si>
    <t>07770 224340</t>
  </si>
  <si>
    <t>Sigma 38</t>
  </si>
  <si>
    <t>Richard Hourahane</t>
  </si>
  <si>
    <t>Army Training Centre Pirbright</t>
  </si>
  <si>
    <t>HQ Army Training Centre</t>
  </si>
  <si>
    <t>Alexander Barracks</t>
  </si>
  <si>
    <t>Pirbright</t>
  </si>
  <si>
    <t>GU24 0QQ</t>
  </si>
  <si>
    <t>01252 834670</t>
  </si>
  <si>
    <t>07979 701977</t>
  </si>
  <si>
    <t>Osprey*</t>
  </si>
  <si>
    <t>Moyle Maiden*</t>
  </si>
  <si>
    <t>The Nabateans</t>
  </si>
  <si>
    <t>The Braggarts</t>
  </si>
  <si>
    <t>The Fiddlers</t>
  </si>
  <si>
    <t>The Blasphemers</t>
  </si>
  <si>
    <t>Lark</t>
  </si>
  <si>
    <t>Sweden Yachts</t>
  </si>
  <si>
    <t>John Denholm</t>
  </si>
  <si>
    <t>Ardsheen</t>
  </si>
  <si>
    <t>St Fillans</t>
  </si>
  <si>
    <t>PH6 2NA</t>
  </si>
  <si>
    <t>01764 685338</t>
  </si>
  <si>
    <t>07736 732886</t>
  </si>
  <si>
    <t>Tobermory High School</t>
  </si>
  <si>
    <t>Sailing Position</t>
  </si>
  <si>
    <t>Utopie</t>
  </si>
  <si>
    <t>Hallberg Rassy 352</t>
  </si>
  <si>
    <t>Alison Rennie</t>
  </si>
  <si>
    <t>Dastardly and Motley</t>
  </si>
  <si>
    <t>24 St Magdalenes</t>
  </si>
  <si>
    <t>Linlithgow</t>
  </si>
  <si>
    <t>W Lothian</t>
  </si>
  <si>
    <t>EH49 6AQ</t>
  </si>
  <si>
    <t>01506 843747</t>
  </si>
  <si>
    <t>07770 562864</t>
  </si>
  <si>
    <t>Team Chicken</t>
  </si>
  <si>
    <t>No Booze 'till Troon!</t>
  </si>
  <si>
    <t>Calando</t>
  </si>
  <si>
    <t>Nicholson 38</t>
  </si>
  <si>
    <t>Jam Tomorrow</t>
  </si>
  <si>
    <t>19 Lygon Rd</t>
  </si>
  <si>
    <t>EH16 5QD</t>
  </si>
  <si>
    <t>0131 6672531</t>
  </si>
  <si>
    <t>07990 864957</t>
  </si>
  <si>
    <t>Jobiska</t>
  </si>
  <si>
    <t>Halcyon 27</t>
  </si>
  <si>
    <t>Mark Hindley</t>
  </si>
  <si>
    <t>01896 830304</t>
  </si>
  <si>
    <t>07722 632539</t>
  </si>
  <si>
    <t>6 Nursery Park</t>
  </si>
  <si>
    <t>Innerleithen</t>
  </si>
  <si>
    <t>EH44 6JB</t>
  </si>
  <si>
    <t>Toeless in Jura</t>
  </si>
  <si>
    <t>Peeblesshire</t>
  </si>
  <si>
    <t>Olivia Boulton</t>
  </si>
  <si>
    <t>The Rabble</t>
  </si>
  <si>
    <t>Never Never</t>
  </si>
  <si>
    <t>Beneteau First 28</t>
  </si>
  <si>
    <t>Mike Mason</t>
  </si>
  <si>
    <t>Dodo Wings</t>
  </si>
  <si>
    <t>West Lothian,</t>
  </si>
  <si>
    <t xml:space="preserve"> EH497QE</t>
  </si>
  <si>
    <t>16 Avalon Gardens,</t>
  </si>
  <si>
    <t>Linlithgow Bridge,</t>
  </si>
  <si>
    <t>01506 846 099</t>
  </si>
  <si>
    <t>O7967838966</t>
  </si>
  <si>
    <t>Highland Spirit</t>
  </si>
  <si>
    <t>Mike Curtis</t>
  </si>
  <si>
    <t>The Highlanders</t>
  </si>
  <si>
    <t>Springridge</t>
  </si>
  <si>
    <t>Howle Hill</t>
  </si>
  <si>
    <t>Ross on Wye</t>
  </si>
  <si>
    <t>HR9 5SH</t>
  </si>
  <si>
    <t>01989 567623</t>
  </si>
  <si>
    <t>07966 129423</t>
  </si>
  <si>
    <t>Beneteau 40.7</t>
  </si>
  <si>
    <t>North Star*</t>
  </si>
  <si>
    <t>ATC (P) 1</t>
  </si>
  <si>
    <t>Gifford</t>
  </si>
  <si>
    <t>Guildford Lane</t>
  </si>
  <si>
    <t>Woking</t>
  </si>
  <si>
    <t>GU22 0AS</t>
  </si>
  <si>
    <t>07808 858606</t>
  </si>
  <si>
    <t>Tim Hill</t>
  </si>
  <si>
    <t>Thalia</t>
  </si>
  <si>
    <t>Contrast 362</t>
  </si>
  <si>
    <t>Moonrise</t>
  </si>
  <si>
    <t>Beneteau 500</t>
  </si>
  <si>
    <t>Roy Graham</t>
  </si>
  <si>
    <t>CLASS 1</t>
  </si>
  <si>
    <t>CLASS 2</t>
  </si>
  <si>
    <t>CLASS 3</t>
  </si>
  <si>
    <t>YOUTH TEAMS</t>
  </si>
  <si>
    <t>ALL ROUNDERS</t>
  </si>
  <si>
    <t>Marcus Gates   Ray Gill                MG    RG</t>
  </si>
  <si>
    <t>Richard Measures  Max Folkett  RM  MF   Dan Strickland  Steve Burdett  DS  SB</t>
  </si>
  <si>
    <t>Hugh Aggleton  Julian Carter  HA  JC</t>
  </si>
  <si>
    <t>Ed Reynolds  Fi Walker  ER  FW    Maud Sampson  Iona Walker  MS  IW     Ed Reynolds  James Cumming  ER  JC</t>
  </si>
  <si>
    <t xml:space="preserve">Oli Tulloch  Hamish Houston  OT  HH    Ben Hastings   Robert Page  BH  RP  Hamish Houston  Oli Tulloch  HH  OT </t>
  </si>
  <si>
    <t>Matt Sargent  Christopher Proud  Robert Gleave  Dave McCarter  Garry Collins  MS  GP  RG  DMcC  GC</t>
  </si>
  <si>
    <t>David Ramage  Will Hynd  DR  WH</t>
  </si>
  <si>
    <t>Chris Upson  David Riach  CU  DR</t>
  </si>
  <si>
    <t xml:space="preserve">Andy Sime  David Gibson  David Walker    AS  DG  DW  </t>
  </si>
  <si>
    <t>Andy Hartley  Dom Hewins  Al Peel   AH  DH  AP</t>
  </si>
  <si>
    <t>Harry Longman   Colin Russell   HL   CR</t>
  </si>
  <si>
    <t>Hannah Barnes  Bruce Poll  Peter Ward  Paul Rastrick  Jon Gay  HB  BP  PW  PR  JG</t>
  </si>
  <si>
    <t>Darren Crumpton  Sean Benz  DC  SB</t>
  </si>
  <si>
    <t>Iain Mackay  Claire Gordon  IM   CG</t>
  </si>
  <si>
    <t>Stuart Malcolm  Steve Hammond   SM   SH</t>
  </si>
  <si>
    <t>Sebastian Pflanz   Craig Malcolmson   SP   CM</t>
  </si>
  <si>
    <t>Brian Linton   Bill Maxwell   BL   BM</t>
  </si>
  <si>
    <t>Sam Dore   Maximilian Ralston   SD  MR   Chris Scott - Park   James Scott   CS-P  JS     Mark Kemsley  MK</t>
  </si>
  <si>
    <t>Allister Short   Colwyn Jones   AS   CJ</t>
  </si>
  <si>
    <t>Gio MacDonald  Michael O'Connor  GMcD   MO'C   Jake Broadhurst   JB</t>
  </si>
  <si>
    <t>John Donnelly   Gordon Pryde   JD   GP</t>
  </si>
  <si>
    <t>Adrian Davis   Adam Ward   AD  AW</t>
  </si>
  <si>
    <t>Iain McDowall  Craig Tomisen  IMcD  CT   Donald Halbert  Angus Cowe  DH  AC  Steven Higson  Finlay Carmichael  SH  FC</t>
  </si>
  <si>
    <t>Ray Ward   Donald Naylor   RW  DN</t>
  </si>
  <si>
    <t>Chris Wark   Andy Brooks  Kevin Stilwell   CW  AB  KS</t>
  </si>
  <si>
    <t xml:space="preserve">Ian Wilson  Andy Richardson   IW  AR  </t>
  </si>
  <si>
    <t xml:space="preserve">Neil Smith  Mike Stewart  NS  MS  </t>
  </si>
  <si>
    <t>Dominic Porter  Adam Lusby   DP  AL</t>
  </si>
  <si>
    <t>Nick Collins   Calum MacPhail   NC  CMcP</t>
  </si>
  <si>
    <t>Andy Millard  Simon Turner   AM  ST</t>
  </si>
  <si>
    <t>Emma Byatt  Paula Donnelly  EB  PD   Niklas Lange  Stanislas Basilieb  NL  SB  Jenny Douglas  Stuart Kinnaird   JD  SK</t>
  </si>
  <si>
    <t>Timothy Hill  John Miller  Danny Yank  Paul Threadgill  Mark Perkins  TH  JM  DY  PT  MK</t>
  </si>
  <si>
    <t>Dan Morgan     Russell Jones   DM  RJ</t>
  </si>
  <si>
    <t>Laurie Anderson  Gregor Cranston  LA  GC</t>
  </si>
  <si>
    <t>Bruce Duncan  Nick Gracie  BD  NG</t>
  </si>
  <si>
    <t>Oliver Stewart  Simon Rutherford   OS  SR</t>
  </si>
  <si>
    <t>Ben Cowgill  Bruce Seaton  BC  BS</t>
  </si>
  <si>
    <t>Andy Brunton  Brian McCarty  AB   BMcC</t>
  </si>
  <si>
    <t>Joe Symonds  Andrew Symonds   JS  AS</t>
  </si>
  <si>
    <t>Richard Hourahane  Chris Deed  Jon Chetwynd-Palmer  Craig Roxby  Gareth  Evans  RH  CD  JC-P  CR  GE</t>
  </si>
  <si>
    <t>Andy Williamson  Graeme Richardson  Graham Butler  James Brain  AW  GR  GB  JB</t>
  </si>
  <si>
    <t>Tim Nash  Dennis McDonald  TN  DMcD</t>
  </si>
  <si>
    <t>Olly Stephenson  James Jarvis  OS  JJ</t>
  </si>
  <si>
    <t>John Irving  Katherine Lawlor   JI  KL</t>
  </si>
  <si>
    <t>Andrew McArthur  Roderick Aitken  Pol Besentus  Jonathon Young  Andrew Shannon   AMcA  RA  PB  JY  AS</t>
  </si>
  <si>
    <t xml:space="preserve">Did Not Start  </t>
  </si>
  <si>
    <t>n</t>
  </si>
  <si>
    <t>RW  DN</t>
  </si>
  <si>
    <t>CU  DR</t>
  </si>
  <si>
    <t>BL  BM</t>
  </si>
  <si>
    <t>SP CM</t>
  </si>
  <si>
    <t>SM  SH</t>
  </si>
  <si>
    <t>JM  DY</t>
  </si>
  <si>
    <t>TN  DMcD</t>
  </si>
  <si>
    <t>HA  JC</t>
  </si>
  <si>
    <t>SD CS-P</t>
  </si>
  <si>
    <t>AD  AW</t>
  </si>
  <si>
    <t>BP PW  PR</t>
  </si>
  <si>
    <t>NC  CMcP</t>
  </si>
  <si>
    <t>AS  CJ</t>
  </si>
  <si>
    <t>DP  AL</t>
  </si>
  <si>
    <t>MG  RG</t>
  </si>
  <si>
    <t>AS  JS</t>
  </si>
  <si>
    <t>CD  CR  GE</t>
  </si>
  <si>
    <t>DR  WH</t>
  </si>
  <si>
    <t>RA  PB JY</t>
  </si>
  <si>
    <t>BD  NG</t>
  </si>
  <si>
    <t>IMcD  CT</t>
  </si>
  <si>
    <t xml:space="preserve">EB  PD </t>
  </si>
  <si>
    <t>PB  CP</t>
  </si>
  <si>
    <t xml:space="preserve">FW  IW </t>
  </si>
  <si>
    <t>JD  GP</t>
  </si>
  <si>
    <t>IMcK  CG</t>
  </si>
  <si>
    <t>AW  GR  JB</t>
  </si>
  <si>
    <t>AH  AP</t>
  </si>
  <si>
    <t>RM  MF</t>
  </si>
  <si>
    <t>JI  KL</t>
  </si>
  <si>
    <t>CW  AB  KS</t>
  </si>
  <si>
    <t>OS  JJ</t>
  </si>
  <si>
    <t>HL  CR</t>
  </si>
  <si>
    <t>CP  DMcC  GC</t>
  </si>
  <si>
    <t>BC  BS</t>
  </si>
  <si>
    <t>AS  DW</t>
  </si>
  <si>
    <t>IW  AR</t>
  </si>
  <si>
    <t>LA  GC</t>
  </si>
  <si>
    <t>NS  MS</t>
  </si>
  <si>
    <t>AB  BMcC</t>
  </si>
  <si>
    <t>DC  SB</t>
  </si>
  <si>
    <t>DM  RJ</t>
  </si>
  <si>
    <t>OS  SR</t>
  </si>
  <si>
    <t>GMcD  MO'C</t>
  </si>
  <si>
    <t>AM  ST</t>
  </si>
  <si>
    <t xml:space="preserve">OT  HH </t>
  </si>
  <si>
    <t>Philip Bellis  Conor Pritchard  PB  CP   Ryan Cameron  Kenneth Morrison  RC  KM  Colin Simpson  Thomas Matthews  CS  TM</t>
  </si>
  <si>
    <t>CS-P  JS</t>
  </si>
  <si>
    <t>HL  BM</t>
  </si>
  <si>
    <t>BH  RP</t>
  </si>
  <si>
    <t>DH  AC</t>
  </si>
  <si>
    <t>SP  CM</t>
  </si>
  <si>
    <t>JG  PR  PW</t>
  </si>
  <si>
    <t>RA  PB  JY</t>
  </si>
  <si>
    <t>AW  GB</t>
  </si>
  <si>
    <t>RC  KM</t>
  </si>
  <si>
    <t>OS   JJ</t>
  </si>
  <si>
    <t>MS  IW</t>
  </si>
  <si>
    <t>DS  SB</t>
  </si>
  <si>
    <t>DW  DG</t>
  </si>
  <si>
    <t>KS  CW</t>
  </si>
  <si>
    <t>SB  NL</t>
  </si>
  <si>
    <t>SB  DC</t>
  </si>
  <si>
    <t>LA  DC</t>
  </si>
  <si>
    <t>MS DMcC  RG</t>
  </si>
  <si>
    <t>AB BMcC</t>
  </si>
  <si>
    <t>Henry Blake  Alex. Keith</t>
  </si>
  <si>
    <t>HB  AK</t>
  </si>
  <si>
    <t>SD  MR</t>
  </si>
  <si>
    <t>SH  FC</t>
  </si>
  <si>
    <t>HH  OT</t>
  </si>
  <si>
    <t>TH JM PT MP</t>
  </si>
  <si>
    <t>OS  CO</t>
  </si>
  <si>
    <t>AS  DG</t>
  </si>
  <si>
    <t>MS  CP  RG</t>
  </si>
  <si>
    <t>ER  JC</t>
  </si>
  <si>
    <t>DNS</t>
  </si>
  <si>
    <t>youth</t>
  </si>
  <si>
    <t>teams</t>
  </si>
  <si>
    <t>delete</t>
  </si>
  <si>
    <t>O.A. SAILING</t>
  </si>
  <si>
    <t>Position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</si>
</sst>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  <numFmt numFmtId="165" formatCode="hh:mm:ss;@"/>
    <numFmt numFmtId="166" formatCode="0.0"/>
    <numFmt numFmtId="167" formatCode="h:mm:ss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sz val="8"/>
      <color indexed="12"/>
      <name val="Arial"/>
      <family val="2"/>
    </font>
    <font>
      <b/>
      <i/>
      <sz val="9"/>
      <name val="Arial"/>
      <family val="2"/>
    </font>
    <font>
      <b/>
      <i/>
      <sz val="8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8"/>
      <color indexed="51"/>
      <name val="Arial"/>
      <family val="2"/>
    </font>
    <font>
      <b/>
      <sz val="8"/>
      <color indexed="51"/>
      <name val="Arial"/>
      <family val="2"/>
    </font>
    <font>
      <sz val="10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theme="6" tint="-0.4999699890613556"/>
      <name val="Arial"/>
      <family val="2"/>
    </font>
    <font>
      <b/>
      <sz val="8"/>
      <color theme="6" tint="-0.4999699890613556"/>
      <name val="Arial"/>
      <family val="2"/>
    </font>
    <font>
      <sz val="10"/>
      <color theme="6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46" fontId="3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6" fontId="6" fillId="0" borderId="0" xfId="0" applyNumberFormat="1" applyFont="1" applyAlignment="1">
      <alignment/>
    </xf>
    <xf numFmtId="0" fontId="6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4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46" fontId="7" fillId="0" borderId="0" xfId="0" applyNumberFormat="1" applyFont="1" applyAlignment="1">
      <alignment/>
    </xf>
    <xf numFmtId="46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1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/>
    </xf>
    <xf numFmtId="46" fontId="2" fillId="0" borderId="0" xfId="0" applyNumberFormat="1" applyFont="1" applyAlignment="1">
      <alignment/>
    </xf>
    <xf numFmtId="21" fontId="3" fillId="0" borderId="0" xfId="0" applyNumberFormat="1" applyFont="1" applyAlignment="1">
      <alignment/>
    </xf>
    <xf numFmtId="46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0" fontId="0" fillId="0" borderId="0" xfId="0" applyFont="1" applyAlignment="1">
      <alignment/>
    </xf>
    <xf numFmtId="46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1" fontId="11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46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46" fontId="5" fillId="0" borderId="10" xfId="0" applyNumberFormat="1" applyFont="1" applyBorder="1" applyAlignment="1">
      <alignment horizontal="center"/>
    </xf>
    <xf numFmtId="21" fontId="5" fillId="0" borderId="10" xfId="0" applyNumberFormat="1" applyFont="1" applyBorder="1" applyAlignment="1">
      <alignment horizontal="center"/>
    </xf>
    <xf numFmtId="46" fontId="5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46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46" fontId="3" fillId="0" borderId="11" xfId="0" applyNumberFormat="1" applyFont="1" applyBorder="1" applyAlignment="1">
      <alignment/>
    </xf>
    <xf numFmtId="46" fontId="5" fillId="0" borderId="12" xfId="0" applyNumberFormat="1" applyFont="1" applyBorder="1" applyAlignment="1">
      <alignment horizontal="center"/>
    </xf>
    <xf numFmtId="46" fontId="4" fillId="0" borderId="12" xfId="0" applyNumberFormat="1" applyFont="1" applyBorder="1" applyAlignment="1">
      <alignment horizontal="center"/>
    </xf>
    <xf numFmtId="46" fontId="7" fillId="0" borderId="11" xfId="0" applyNumberFormat="1" applyFont="1" applyBorder="1" applyAlignment="1">
      <alignment/>
    </xf>
    <xf numFmtId="21" fontId="5" fillId="0" borderId="12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46" fontId="2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Fill="1" applyAlignment="1">
      <alignment horizontal="right"/>
    </xf>
    <xf numFmtId="164" fontId="5" fillId="0" borderId="10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0" fontId="4" fillId="0" borderId="10" xfId="0" applyFont="1" applyBorder="1" applyAlignment="1">
      <alignment horizontal="center"/>
    </xf>
    <xf numFmtId="1" fontId="12" fillId="0" borderId="11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readingOrder="1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vertical="center" readingOrder="1"/>
    </xf>
    <xf numFmtId="1" fontId="6" fillId="0" borderId="0" xfId="0" applyNumberFormat="1" applyFont="1" applyBorder="1" applyAlignment="1">
      <alignment horizontal="center" readingOrder="1"/>
    </xf>
    <xf numFmtId="0" fontId="4" fillId="0" borderId="11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46" fontId="6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/>
    </xf>
    <xf numFmtId="46" fontId="4" fillId="0" borderId="0" xfId="0" applyNumberFormat="1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2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46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46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21" fontId="5" fillId="0" borderId="14" xfId="0" applyNumberFormat="1" applyFont="1" applyBorder="1" applyAlignment="1">
      <alignment horizontal="center"/>
    </xf>
    <xf numFmtId="46" fontId="4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46" fontId="5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1" fontId="4" fillId="0" borderId="13" xfId="0" applyNumberFormat="1" applyFont="1" applyBorder="1" applyAlignment="1">
      <alignment horizontal="center"/>
    </xf>
    <xf numFmtId="46" fontId="6" fillId="0" borderId="13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4" fillId="0" borderId="0" xfId="0" applyFont="1" applyAlignment="1">
      <alignment/>
    </xf>
    <xf numFmtId="1" fontId="10" fillId="0" borderId="16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0" fontId="17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readingOrder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164" fontId="22" fillId="0" borderId="0" xfId="0" applyNumberFormat="1" applyFont="1" applyFill="1" applyBorder="1" applyAlignment="1">
      <alignment horizontal="center"/>
    </xf>
    <xf numFmtId="46" fontId="0" fillId="0" borderId="0" xfId="0" applyNumberFormat="1" applyFont="1" applyBorder="1" applyAlignment="1">
      <alignment horizontal="center"/>
    </xf>
    <xf numFmtId="1" fontId="23" fillId="0" borderId="1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46" fontId="2" fillId="0" borderId="14" xfId="0" applyNumberFormat="1" applyFont="1" applyBorder="1" applyAlignment="1">
      <alignment horizontal="center"/>
    </xf>
    <xf numFmtId="1" fontId="23" fillId="0" borderId="14" xfId="0" applyNumberFormat="1" applyFont="1" applyBorder="1" applyAlignment="1">
      <alignment horizontal="center"/>
    </xf>
    <xf numFmtId="46" fontId="0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3" fillId="0" borderId="17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 readingOrder="1"/>
    </xf>
    <xf numFmtId="1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 vertical="center" readingOrder="1"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49" fontId="6" fillId="0" borderId="19" xfId="0" applyNumberFormat="1" applyFont="1" applyBorder="1" applyAlignment="1">
      <alignment/>
    </xf>
    <xf numFmtId="164" fontId="8" fillId="0" borderId="19" xfId="0" applyNumberFormat="1" applyFont="1" applyFill="1" applyBorder="1" applyAlignment="1">
      <alignment horizontal="center"/>
    </xf>
    <xf numFmtId="46" fontId="6" fillId="0" borderId="19" xfId="0" applyNumberFormat="1" applyFont="1" applyBorder="1" applyAlignment="1">
      <alignment horizontal="center"/>
    </xf>
    <xf numFmtId="1" fontId="23" fillId="0" borderId="19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1" fontId="24" fillId="0" borderId="19" xfId="0" applyNumberFormat="1" applyFont="1" applyBorder="1" applyAlignment="1">
      <alignment horizontal="center"/>
    </xf>
    <xf numFmtId="46" fontId="4" fillId="0" borderId="21" xfId="0" applyNumberFormat="1" applyFont="1" applyBorder="1" applyAlignment="1">
      <alignment horizontal="center"/>
    </xf>
    <xf numFmtId="46" fontId="6" fillId="0" borderId="22" xfId="0" applyNumberFormat="1" applyFont="1" applyBorder="1" applyAlignment="1">
      <alignment horizontal="center"/>
    </xf>
    <xf numFmtId="1" fontId="23" fillId="0" borderId="22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46" fontId="6" fillId="0" borderId="20" xfId="0" applyNumberFormat="1" applyFont="1" applyBorder="1" applyAlignment="1">
      <alignment horizontal="center"/>
    </xf>
    <xf numFmtId="21" fontId="65" fillId="0" borderId="14" xfId="0" applyNumberFormat="1" applyFont="1" applyBorder="1" applyAlignment="1">
      <alignment horizontal="center"/>
    </xf>
    <xf numFmtId="1" fontId="66" fillId="0" borderId="13" xfId="0" applyNumberFormat="1" applyFont="1" applyBorder="1" applyAlignment="1">
      <alignment horizontal="center"/>
    </xf>
    <xf numFmtId="1" fontId="67" fillId="0" borderId="13" xfId="0" applyNumberFormat="1" applyFont="1" applyBorder="1" applyAlignment="1">
      <alignment horizontal="center"/>
    </xf>
    <xf numFmtId="1" fontId="67" fillId="0" borderId="21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10" fillId="0" borderId="24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46" fontId="4" fillId="0" borderId="25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6" xfId="0" applyFont="1" applyBorder="1" applyAlignment="1">
      <alignment/>
    </xf>
    <xf numFmtId="0" fontId="6" fillId="0" borderId="22" xfId="0" applyFont="1" applyBorder="1" applyAlignment="1">
      <alignment/>
    </xf>
    <xf numFmtId="1" fontId="13" fillId="0" borderId="13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/>
    </xf>
    <xf numFmtId="1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64" fontId="2" fillId="0" borderId="27" xfId="0" applyNumberFormat="1" applyFont="1" applyFill="1" applyBorder="1" applyAlignment="1">
      <alignment horizontal="right"/>
    </xf>
    <xf numFmtId="46" fontId="2" fillId="0" borderId="27" xfId="0" applyNumberFormat="1" applyFont="1" applyBorder="1" applyAlignment="1">
      <alignment/>
    </xf>
    <xf numFmtId="1" fontId="10" fillId="0" borderId="29" xfId="0" applyNumberFormat="1" applyFont="1" applyBorder="1" applyAlignment="1">
      <alignment horizontal="center"/>
    </xf>
    <xf numFmtId="46" fontId="3" fillId="0" borderId="27" xfId="0" applyNumberFormat="1" applyFont="1" applyBorder="1" applyAlignment="1">
      <alignment/>
    </xf>
    <xf numFmtId="21" fontId="3" fillId="0" borderId="27" xfId="0" applyNumberFormat="1" applyFont="1" applyBorder="1" applyAlignment="1">
      <alignment/>
    </xf>
    <xf numFmtId="1" fontId="5" fillId="0" borderId="27" xfId="0" applyNumberFormat="1" applyFont="1" applyBorder="1" applyAlignment="1">
      <alignment horizontal="center"/>
    </xf>
    <xf numFmtId="46" fontId="2" fillId="0" borderId="27" xfId="0" applyNumberFormat="1" applyFont="1" applyBorder="1" applyAlignment="1">
      <alignment horizontal="right"/>
    </xf>
    <xf numFmtId="0" fontId="5" fillId="0" borderId="27" xfId="0" applyFont="1" applyBorder="1" applyAlignment="1">
      <alignment horizontal="center"/>
    </xf>
    <xf numFmtId="46" fontId="2" fillId="0" borderId="27" xfId="0" applyNumberFormat="1" applyFont="1" applyBorder="1" applyAlignment="1">
      <alignment horizontal="center"/>
    </xf>
    <xf numFmtId="0" fontId="6" fillId="0" borderId="27" xfId="0" applyFont="1" applyBorder="1" applyAlignment="1">
      <alignment/>
    </xf>
    <xf numFmtId="1" fontId="2" fillId="0" borderId="27" xfId="0" applyNumberFormat="1" applyFont="1" applyBorder="1" applyAlignment="1">
      <alignment/>
    </xf>
    <xf numFmtId="46" fontId="3" fillId="0" borderId="28" xfId="0" applyNumberFormat="1" applyFont="1" applyBorder="1" applyAlignment="1">
      <alignment/>
    </xf>
    <xf numFmtId="1" fontId="4" fillId="0" borderId="28" xfId="0" applyNumberFormat="1" applyFont="1" applyBorder="1" applyAlignment="1">
      <alignment horizontal="center"/>
    </xf>
    <xf numFmtId="1" fontId="12" fillId="0" borderId="28" xfId="0" applyNumberFormat="1" applyFont="1" applyBorder="1" applyAlignment="1">
      <alignment horizontal="left"/>
    </xf>
    <xf numFmtId="0" fontId="0" fillId="0" borderId="27" xfId="0" applyFont="1" applyBorder="1" applyAlignment="1">
      <alignment/>
    </xf>
    <xf numFmtId="46" fontId="2" fillId="0" borderId="30" xfId="0" applyNumberFormat="1" applyFont="1" applyBorder="1" applyAlignment="1">
      <alignment horizontal="left"/>
    </xf>
    <xf numFmtId="1" fontId="10" fillId="0" borderId="31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23" fillId="0" borderId="15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6" fillId="0" borderId="35" xfId="0" applyFont="1" applyBorder="1" applyAlignment="1">
      <alignment horizontal="center"/>
    </xf>
    <xf numFmtId="1" fontId="23" fillId="0" borderId="3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704850</xdr:colOff>
      <xdr:row>59</xdr:row>
      <xdr:rowOff>133350</xdr:rowOff>
    </xdr:from>
    <xdr:to>
      <xdr:col>47</xdr:col>
      <xdr:colOff>752475</xdr:colOff>
      <xdr:row>60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450550" y="999172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58"/>
  <sheetViews>
    <sheetView zoomScale="75" zoomScaleNormal="75" zoomScalePageLayoutView="0" workbookViewId="0" topLeftCell="A1">
      <pane xSplit="2" ySplit="3" topLeftCell="T1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U12" sqref="U12"/>
    </sheetView>
  </sheetViews>
  <sheetFormatPr defaultColWidth="9.140625" defaultRowHeight="12.75"/>
  <cols>
    <col min="1" max="1" width="4.00390625" style="9" customWidth="1"/>
    <col min="2" max="2" width="22.00390625" style="9" customWidth="1"/>
    <col min="3" max="3" width="14.28125" style="10" hidden="1" customWidth="1"/>
    <col min="4" max="4" width="7.57421875" style="63" hidden="1" customWidth="1"/>
    <col min="5" max="5" width="6.00390625" style="63" hidden="1" customWidth="1"/>
    <col min="6" max="6" width="14.28125" style="11" hidden="1" customWidth="1"/>
    <col min="7" max="7" width="20.421875" style="11" hidden="1" customWidth="1"/>
    <col min="8" max="8" width="14.57421875" style="106" hidden="1" customWidth="1"/>
    <col min="9" max="9" width="10.8515625" style="11" hidden="1" customWidth="1"/>
    <col min="10" max="10" width="8.00390625" style="11" hidden="1" customWidth="1"/>
    <col min="11" max="11" width="9.140625" style="11" hidden="1" customWidth="1"/>
    <col min="12" max="12" width="13.140625" style="11" hidden="1" customWidth="1"/>
    <col min="13" max="13" width="11.57421875" style="11" hidden="1" customWidth="1"/>
    <col min="14" max="14" width="106.7109375" style="6" hidden="1" customWidth="1"/>
    <col min="15" max="15" width="8.7109375" style="57" customWidth="1"/>
    <col min="16" max="16" width="11.57421875" style="13" customWidth="1"/>
    <col min="17" max="17" width="8.7109375" style="109" customWidth="1"/>
    <col min="18" max="18" width="8.7109375" style="12" customWidth="1"/>
    <col min="19" max="19" width="8.28125" style="5" customWidth="1"/>
    <col min="20" max="20" width="13.8515625" style="5" customWidth="1"/>
    <col min="21" max="21" width="8.7109375" style="10" customWidth="1"/>
    <col min="22" max="22" width="8.7109375" style="110" customWidth="1"/>
    <col min="23" max="23" width="8.7109375" style="12" customWidth="1"/>
    <col min="24" max="24" width="8.7109375" style="13" customWidth="1"/>
    <col min="25" max="25" width="8.7109375" style="5" customWidth="1"/>
    <col min="26" max="26" width="8.7109375" style="110" customWidth="1"/>
    <col min="27" max="27" width="8.7109375" style="12" customWidth="1"/>
    <col min="28" max="28" width="9.421875" style="5" customWidth="1"/>
    <col min="29" max="29" width="13.57421875" style="5" customWidth="1"/>
    <col min="30" max="30" width="8.7109375" style="10" customWidth="1"/>
    <col min="31" max="31" width="8.7109375" style="110" customWidth="1"/>
    <col min="32" max="32" width="8.7109375" style="10" customWidth="1"/>
    <col min="33" max="33" width="8.57421875" style="5" customWidth="1"/>
    <col min="34" max="34" width="8.7109375" style="12" customWidth="1"/>
    <col min="35" max="35" width="8.7109375" style="17" customWidth="1"/>
    <col min="36" max="36" width="8.7109375" style="10" customWidth="1"/>
    <col min="37" max="37" width="8.421875" style="5" customWidth="1"/>
    <col min="38" max="38" width="12.57421875" style="5" customWidth="1"/>
    <col min="39" max="39" width="8.7109375" style="10" customWidth="1"/>
    <col min="40" max="40" width="8.7109375" style="110" customWidth="1"/>
    <col min="41" max="41" width="9.8515625" style="10" customWidth="1"/>
    <col min="42" max="42" width="8.57421875" style="10" customWidth="1"/>
    <col min="43" max="43" width="8.7109375" style="10" customWidth="1"/>
    <col min="44" max="44" width="12.140625" style="29" customWidth="1"/>
    <col min="45" max="45" width="12.8515625" style="10" customWidth="1"/>
    <col min="46" max="46" width="9.140625" style="11" customWidth="1"/>
    <col min="47" max="47" width="10.7109375" style="11" customWidth="1"/>
    <col min="48" max="48" width="14.28125" style="11" customWidth="1"/>
    <col min="49" max="49" width="15.421875" style="6" customWidth="1"/>
    <col min="50" max="50" width="8.421875" style="6" customWidth="1"/>
    <col min="51" max="51" width="8.7109375" style="45" customWidth="1"/>
    <col min="52" max="53" width="8.7109375" style="10" customWidth="1"/>
    <col min="54" max="54" width="11.00390625" style="10" customWidth="1"/>
    <col min="55" max="55" width="8.7109375" style="49" customWidth="1"/>
    <col min="56" max="56" width="11.00390625" style="12" customWidth="1"/>
    <col min="57" max="57" width="8.7109375" style="12" customWidth="1"/>
    <col min="58" max="58" width="11.140625" style="72" customWidth="1"/>
    <col min="59" max="16384" width="9.140625" style="6" customWidth="1"/>
  </cols>
  <sheetData>
    <row r="1" spans="1:58" ht="21" customHeight="1">
      <c r="A1" s="2" t="s">
        <v>557</v>
      </c>
      <c r="B1" s="3" t="s">
        <v>1</v>
      </c>
      <c r="C1" s="3" t="s">
        <v>2</v>
      </c>
      <c r="D1" s="2" t="s">
        <v>3</v>
      </c>
      <c r="E1" s="2" t="s">
        <v>4</v>
      </c>
      <c r="F1" s="24" t="s">
        <v>5</v>
      </c>
      <c r="G1" s="24" t="s">
        <v>48</v>
      </c>
      <c r="H1" s="68" t="s">
        <v>49</v>
      </c>
      <c r="I1" s="24" t="s">
        <v>50</v>
      </c>
      <c r="J1" s="24" t="s">
        <v>54</v>
      </c>
      <c r="K1" s="24" t="s">
        <v>51</v>
      </c>
      <c r="L1" s="24" t="s">
        <v>52</v>
      </c>
      <c r="M1" s="24" t="s">
        <v>53</v>
      </c>
      <c r="N1" s="2" t="s">
        <v>9</v>
      </c>
      <c r="O1" s="54" t="s">
        <v>22</v>
      </c>
      <c r="P1" s="18" t="s">
        <v>7</v>
      </c>
      <c r="Q1" s="93" t="s">
        <v>24</v>
      </c>
      <c r="R1" s="1" t="s">
        <v>10</v>
      </c>
      <c r="S1" s="19" t="s">
        <v>11</v>
      </c>
      <c r="T1" s="19"/>
      <c r="U1" s="7" t="s">
        <v>23</v>
      </c>
      <c r="V1" s="80" t="s">
        <v>24</v>
      </c>
      <c r="W1" s="20" t="s">
        <v>27</v>
      </c>
      <c r="X1" s="18" t="s">
        <v>12</v>
      </c>
      <c r="Y1" s="4" t="s">
        <v>26</v>
      </c>
      <c r="Z1" s="80" t="s">
        <v>24</v>
      </c>
      <c r="AA1" s="1" t="s">
        <v>13</v>
      </c>
      <c r="AB1" s="19" t="s">
        <v>14</v>
      </c>
      <c r="AC1" s="19"/>
      <c r="AD1" s="7" t="s">
        <v>23</v>
      </c>
      <c r="AE1" s="80" t="s">
        <v>24</v>
      </c>
      <c r="AF1" s="20" t="s">
        <v>27</v>
      </c>
      <c r="AG1" s="23" t="s">
        <v>28</v>
      </c>
      <c r="AH1" s="4" t="s">
        <v>26</v>
      </c>
      <c r="AI1" s="69" t="s">
        <v>24</v>
      </c>
      <c r="AJ1" s="1" t="s">
        <v>44</v>
      </c>
      <c r="AK1" s="6"/>
      <c r="AL1" s="6"/>
      <c r="AM1" s="7" t="s">
        <v>23</v>
      </c>
      <c r="AN1" s="80" t="s">
        <v>24</v>
      </c>
      <c r="AO1" s="20" t="s">
        <v>27</v>
      </c>
      <c r="AP1" s="21" t="s">
        <v>29</v>
      </c>
      <c r="AQ1" s="4" t="s">
        <v>26</v>
      </c>
      <c r="AR1" s="41" t="s">
        <v>32</v>
      </c>
      <c r="AS1" s="2" t="s">
        <v>34</v>
      </c>
      <c r="AT1" s="2" t="s">
        <v>36</v>
      </c>
      <c r="AU1" s="2" t="s">
        <v>38</v>
      </c>
      <c r="AV1" s="46" t="s">
        <v>21</v>
      </c>
      <c r="AW1" s="3"/>
      <c r="AX1" s="69" t="s">
        <v>45</v>
      </c>
      <c r="AY1" s="41" t="s">
        <v>40</v>
      </c>
      <c r="AZ1" s="2" t="s">
        <v>41</v>
      </c>
      <c r="BA1" s="2" t="s">
        <v>43</v>
      </c>
      <c r="BB1" s="59" t="s">
        <v>56</v>
      </c>
      <c r="BC1" s="22"/>
      <c r="BD1" s="52" t="s">
        <v>15</v>
      </c>
      <c r="BE1" s="53" t="s">
        <v>57</v>
      </c>
      <c r="BF1" s="53" t="s">
        <v>4</v>
      </c>
    </row>
    <row r="2" spans="1:58" s="27" customFormat="1" ht="12.75" customHeight="1">
      <c r="A2" s="31"/>
      <c r="B2" s="33"/>
      <c r="C2" s="33"/>
      <c r="D2" s="31"/>
      <c r="E2" s="31"/>
      <c r="F2" s="34"/>
      <c r="G2" s="58" t="s">
        <v>6</v>
      </c>
      <c r="H2" s="104"/>
      <c r="I2" s="58"/>
      <c r="J2" s="58"/>
      <c r="K2" s="58"/>
      <c r="L2" s="58"/>
      <c r="M2" s="58"/>
      <c r="O2" s="55" t="s">
        <v>30</v>
      </c>
      <c r="P2" s="30" t="s">
        <v>16</v>
      </c>
      <c r="Q2" s="108" t="s">
        <v>47</v>
      </c>
      <c r="R2" s="38" t="s">
        <v>31</v>
      </c>
      <c r="S2" s="39" t="s">
        <v>18</v>
      </c>
      <c r="T2" s="39" t="s">
        <v>55</v>
      </c>
      <c r="U2" s="37" t="s">
        <v>25</v>
      </c>
      <c r="V2" s="80" t="s">
        <v>47</v>
      </c>
      <c r="W2" s="35" t="s">
        <v>30</v>
      </c>
      <c r="X2" s="30" t="s">
        <v>16</v>
      </c>
      <c r="Y2" s="51" t="s">
        <v>47</v>
      </c>
      <c r="Z2" s="80" t="s">
        <v>47</v>
      </c>
      <c r="AA2" s="38" t="s">
        <v>31</v>
      </c>
      <c r="AB2" s="39" t="s">
        <v>16</v>
      </c>
      <c r="AC2" s="39" t="s">
        <v>55</v>
      </c>
      <c r="AD2" s="37" t="s">
        <v>25</v>
      </c>
      <c r="AE2" s="80" t="s">
        <v>47</v>
      </c>
      <c r="AF2" s="35" t="s">
        <v>30</v>
      </c>
      <c r="AG2" s="30" t="s">
        <v>16</v>
      </c>
      <c r="AH2" s="51" t="s">
        <v>47</v>
      </c>
      <c r="AI2" s="36" t="s">
        <v>47</v>
      </c>
      <c r="AJ2" s="38" t="s">
        <v>31</v>
      </c>
      <c r="AK2" s="40" t="s">
        <v>18</v>
      </c>
      <c r="AL2" s="40" t="s">
        <v>55</v>
      </c>
      <c r="AM2" s="51" t="s">
        <v>47</v>
      </c>
      <c r="AN2" s="80" t="s">
        <v>47</v>
      </c>
      <c r="AO2" s="35" t="s">
        <v>30</v>
      </c>
      <c r="AP2" s="37" t="s">
        <v>16</v>
      </c>
      <c r="AQ2" s="51" t="s">
        <v>47</v>
      </c>
      <c r="AR2" s="42" t="s">
        <v>33</v>
      </c>
      <c r="AS2" s="31" t="s">
        <v>35</v>
      </c>
      <c r="AT2" s="31" t="s">
        <v>37</v>
      </c>
      <c r="AU2" s="31" t="s">
        <v>39</v>
      </c>
      <c r="AV2" s="47" t="s">
        <v>16</v>
      </c>
      <c r="AW2" s="37" t="s">
        <v>441</v>
      </c>
      <c r="AX2" s="36" t="s">
        <v>47</v>
      </c>
      <c r="AY2" s="42" t="s">
        <v>19</v>
      </c>
      <c r="AZ2" s="31" t="s">
        <v>42</v>
      </c>
      <c r="BA2" s="31" t="s">
        <v>20</v>
      </c>
      <c r="BB2" s="50" t="s">
        <v>16</v>
      </c>
      <c r="BC2" s="37" t="s">
        <v>46</v>
      </c>
      <c r="BD2" s="48" t="s">
        <v>16</v>
      </c>
      <c r="BE2" s="37" t="s">
        <v>17</v>
      </c>
      <c r="BF2" s="37" t="s">
        <v>17</v>
      </c>
    </row>
    <row r="3" spans="1:58" s="26" customFormat="1" ht="4.5" customHeight="1">
      <c r="A3" s="25"/>
      <c r="B3" s="75"/>
      <c r="C3" s="75"/>
      <c r="D3" s="71"/>
      <c r="E3" s="71"/>
      <c r="F3" s="76"/>
      <c r="G3" s="92"/>
      <c r="H3" s="77"/>
      <c r="I3" s="78"/>
      <c r="J3" s="78"/>
      <c r="K3" s="77"/>
      <c r="L3" s="79"/>
      <c r="M3" s="79"/>
      <c r="N3" s="60"/>
      <c r="O3" s="74">
        <v>39948.5</v>
      </c>
      <c r="P3" s="73"/>
      <c r="Q3" s="93"/>
      <c r="R3" s="90"/>
      <c r="S3" s="81"/>
      <c r="T3" s="85"/>
      <c r="U3" s="88"/>
      <c r="V3" s="80"/>
      <c r="W3" s="91"/>
      <c r="X3" s="73"/>
      <c r="Y3" s="83"/>
      <c r="Z3" s="80"/>
      <c r="AA3" s="90"/>
      <c r="AB3" s="81"/>
      <c r="AC3" s="85"/>
      <c r="AD3" s="88"/>
      <c r="AE3" s="80"/>
      <c r="AF3" s="91"/>
      <c r="AG3" s="73"/>
      <c r="AH3" s="83"/>
      <c r="AI3" s="80"/>
      <c r="AJ3" s="90"/>
      <c r="AK3" s="84"/>
      <c r="AL3" s="87"/>
      <c r="AM3" s="88"/>
      <c r="AN3" s="80"/>
      <c r="AO3" s="91"/>
      <c r="AP3" s="82"/>
      <c r="AQ3" s="83"/>
      <c r="AS3" s="41"/>
      <c r="AT3" s="71"/>
      <c r="AU3" s="71"/>
      <c r="AV3" s="71"/>
      <c r="AW3" s="99"/>
      <c r="AX3" s="99"/>
      <c r="AY3" s="97"/>
      <c r="AZ3" s="71"/>
      <c r="BA3" s="71"/>
      <c r="BB3" s="101"/>
      <c r="BC3" s="95"/>
      <c r="BD3" s="98"/>
      <c r="BE3" s="103"/>
      <c r="BF3" s="96"/>
    </row>
    <row r="4" spans="1:58" s="114" customFormat="1" ht="13.5" customHeight="1">
      <c r="A4" s="113">
        <v>1</v>
      </c>
      <c r="B4" s="114" t="s">
        <v>229</v>
      </c>
      <c r="C4" s="114" t="s">
        <v>230</v>
      </c>
      <c r="D4" s="115">
        <v>10.4</v>
      </c>
      <c r="E4" s="113" t="s">
        <v>231</v>
      </c>
      <c r="F4" s="114" t="s">
        <v>232</v>
      </c>
      <c r="G4" s="114" t="s">
        <v>233</v>
      </c>
      <c r="H4" s="116" t="s">
        <v>235</v>
      </c>
      <c r="I4" s="117" t="s">
        <v>99</v>
      </c>
      <c r="J4" s="117" t="s">
        <v>236</v>
      </c>
      <c r="K4" s="114" t="s">
        <v>237</v>
      </c>
      <c r="L4" s="118" t="s">
        <v>238</v>
      </c>
      <c r="M4" s="118" t="s">
        <v>234</v>
      </c>
      <c r="N4" s="114" t="s">
        <v>555</v>
      </c>
      <c r="O4" s="119">
        <v>39948.64040509259</v>
      </c>
      <c r="P4" s="120">
        <f>IF(O4-$O$3&gt;0,O4-$O$3,(O4-$O$3)+1)</f>
        <v>0.1404050925921183</v>
      </c>
      <c r="Q4" s="121">
        <f aca="true" t="shared" si="0" ref="Q4:Q51">+RANK(P4,P$4:P$51,1)</f>
        <v>21</v>
      </c>
      <c r="R4" s="119">
        <v>39948.878171296295</v>
      </c>
      <c r="S4" s="120">
        <f aca="true" t="shared" si="1" ref="S4:S35">IF(R4-O4&gt;0,(R4-O4)-(5/(24*60)),(R4-O4)+1-(5/(24*60)))</f>
        <v>0.23429398148113656</v>
      </c>
      <c r="T4" s="122" t="s">
        <v>576</v>
      </c>
      <c r="U4" s="123">
        <f aca="true" t="shared" si="2" ref="U4:U51">+RANK(S4,S$4:S$51,1)</f>
        <v>30</v>
      </c>
      <c r="V4" s="124">
        <f aca="true" t="shared" si="3" ref="V4:V51">+RANK(R4,R$4:R$51,1)</f>
        <v>26</v>
      </c>
      <c r="W4" s="119">
        <v>39949.29636574074</v>
      </c>
      <c r="X4" s="120">
        <f>IF(W4-R4&gt;0,W4-R4,(W4-R4)+1)</f>
        <v>0.41819444444263354</v>
      </c>
      <c r="Y4" s="124">
        <f aca="true" t="shared" si="4" ref="Y4:Y51">+RANK(X4,X$4:X$51,1)</f>
        <v>11</v>
      </c>
      <c r="Z4" s="124">
        <f>+RANK(V4,V$4:V$51,1)</f>
        <v>26</v>
      </c>
      <c r="AA4" s="119">
        <v>39949.58550925926</v>
      </c>
      <c r="AB4" s="120">
        <f>IF(AA4-W4&gt;0,(AA4-W4)-(5/(24*60)),(AA4-W4)+1-(5/(24*60)))</f>
        <v>0.28567129630068344</v>
      </c>
      <c r="AC4" s="122" t="s">
        <v>611</v>
      </c>
      <c r="AD4" s="123">
        <f aca="true" t="shared" si="5" ref="AD4:AD51">+RANK(AB4,AB$4:AB$51,1)</f>
        <v>31</v>
      </c>
      <c r="AE4" s="124">
        <f>+RANK(AA4,AA$4:AA$51,1)</f>
        <v>18</v>
      </c>
      <c r="AF4" s="119"/>
      <c r="AG4" s="120"/>
      <c r="AH4" s="124"/>
      <c r="AI4" s="124"/>
      <c r="AJ4" s="119"/>
      <c r="AK4" s="120"/>
      <c r="AL4" s="122"/>
      <c r="AM4" s="123"/>
      <c r="AN4" s="124"/>
      <c r="AO4" s="119"/>
      <c r="AP4" s="120"/>
      <c r="AQ4" s="124"/>
      <c r="AR4" s="120"/>
      <c r="AS4" s="120"/>
      <c r="AT4" s="120"/>
      <c r="AU4" s="120"/>
      <c r="AV4" s="125"/>
      <c r="AW4" s="126"/>
      <c r="AX4" s="124"/>
      <c r="AY4" s="120"/>
      <c r="AZ4" s="120"/>
      <c r="BA4" s="127"/>
      <c r="BB4" s="125"/>
      <c r="BC4" s="128"/>
      <c r="BD4" s="125"/>
      <c r="BE4" s="129"/>
      <c r="BF4" s="128"/>
    </row>
    <row r="5" spans="1:58" s="114" customFormat="1" ht="13.5" customHeight="1">
      <c r="A5" s="113">
        <f>+A4+1</f>
        <v>2</v>
      </c>
      <c r="B5" s="114" t="s">
        <v>173</v>
      </c>
      <c r="C5" s="114" t="s">
        <v>174</v>
      </c>
      <c r="D5" s="115">
        <v>11.3</v>
      </c>
      <c r="E5" s="113">
        <v>2</v>
      </c>
      <c r="F5" s="114" t="s">
        <v>175</v>
      </c>
      <c r="G5" s="114" t="s">
        <v>180</v>
      </c>
      <c r="H5" s="116" t="s">
        <v>176</v>
      </c>
      <c r="I5" s="117" t="s">
        <v>177</v>
      </c>
      <c r="J5" s="117" t="s">
        <v>178</v>
      </c>
      <c r="K5" s="114" t="s">
        <v>179</v>
      </c>
      <c r="L5" s="118"/>
      <c r="M5" s="118"/>
      <c r="N5" s="114" t="s">
        <v>529</v>
      </c>
      <c r="O5" s="119">
        <v>39948.63497685185</v>
      </c>
      <c r="P5" s="120">
        <f aca="true" t="shared" si="6" ref="P5:P51">IF(O5-$O$3&gt;0,O5-$O$3,(O5-$O$3)+1)</f>
        <v>0.13497685184847796</v>
      </c>
      <c r="Q5" s="121">
        <f t="shared" si="0"/>
        <v>15</v>
      </c>
      <c r="R5" s="119">
        <v>39948.847662037035</v>
      </c>
      <c r="S5" s="120">
        <f t="shared" si="1"/>
        <v>0.20921296296405167</v>
      </c>
      <c r="T5" s="122" t="s">
        <v>570</v>
      </c>
      <c r="U5" s="123">
        <f t="shared" si="2"/>
        <v>17</v>
      </c>
      <c r="V5" s="124">
        <f t="shared" si="3"/>
        <v>14</v>
      </c>
      <c r="W5" s="119"/>
      <c r="X5" s="120"/>
      <c r="Y5" s="124"/>
      <c r="Z5" s="124"/>
      <c r="AA5" s="119"/>
      <c r="AB5" s="120"/>
      <c r="AC5" s="122"/>
      <c r="AD5" s="123" t="s">
        <v>8</v>
      </c>
      <c r="AE5" s="124"/>
      <c r="AF5" s="119"/>
      <c r="AG5" s="120"/>
      <c r="AH5" s="124"/>
      <c r="AI5" s="124"/>
      <c r="AJ5" s="119"/>
      <c r="AK5" s="120"/>
      <c r="AL5" s="122"/>
      <c r="AM5" s="123"/>
      <c r="AN5" s="124"/>
      <c r="AO5" s="119"/>
      <c r="AP5" s="120"/>
      <c r="AQ5" s="124"/>
      <c r="AR5" s="120"/>
      <c r="AS5" s="120"/>
      <c r="AT5" s="120"/>
      <c r="AU5" s="120"/>
      <c r="AV5" s="125"/>
      <c r="AW5" s="126"/>
      <c r="AX5" s="124"/>
      <c r="AY5" s="120"/>
      <c r="AZ5" s="120"/>
      <c r="BA5" s="127"/>
      <c r="BB5" s="125"/>
      <c r="BC5" s="128"/>
      <c r="BD5" s="125"/>
      <c r="BE5" s="129"/>
      <c r="BF5" s="128"/>
    </row>
    <row r="6" spans="1:58" s="114" customFormat="1" ht="13.5" customHeight="1">
      <c r="A6" s="113">
        <f aca="true" t="shared" si="7" ref="A6:A43">+A5+1</f>
        <v>3</v>
      </c>
      <c r="B6" s="130" t="s">
        <v>363</v>
      </c>
      <c r="C6" s="130" t="s">
        <v>364</v>
      </c>
      <c r="D6" s="131">
        <v>8.2</v>
      </c>
      <c r="E6" s="132">
        <v>1</v>
      </c>
      <c r="F6" s="117" t="s">
        <v>365</v>
      </c>
      <c r="G6" s="117" t="s">
        <v>366</v>
      </c>
      <c r="H6" s="133" t="s">
        <v>367</v>
      </c>
      <c r="I6" s="117" t="s">
        <v>366</v>
      </c>
      <c r="J6" s="117" t="s">
        <v>368</v>
      </c>
      <c r="K6" s="117" t="s">
        <v>369</v>
      </c>
      <c r="L6" s="134" t="s">
        <v>370</v>
      </c>
      <c r="M6" s="134" t="s">
        <v>371</v>
      </c>
      <c r="N6" s="144" t="s">
        <v>556</v>
      </c>
      <c r="O6" s="119" t="s">
        <v>634</v>
      </c>
      <c r="P6" s="120"/>
      <c r="Q6" s="121"/>
      <c r="R6" s="119"/>
      <c r="S6" s="120"/>
      <c r="T6" s="122"/>
      <c r="U6" s="123"/>
      <c r="V6" s="124"/>
      <c r="W6" s="119"/>
      <c r="X6" s="120"/>
      <c r="Y6" s="124"/>
      <c r="Z6" s="124"/>
      <c r="AA6" s="119"/>
      <c r="AB6" s="120"/>
      <c r="AC6" s="122"/>
      <c r="AD6" s="123"/>
      <c r="AE6" s="124"/>
      <c r="AF6" s="119"/>
      <c r="AG6" s="120"/>
      <c r="AH6" s="124"/>
      <c r="AI6" s="124"/>
      <c r="AJ6" s="119"/>
      <c r="AK6" s="120"/>
      <c r="AL6" s="122"/>
      <c r="AM6" s="123"/>
      <c r="AN6" s="124"/>
      <c r="AO6" s="119"/>
      <c r="AP6" s="120"/>
      <c r="AQ6" s="124"/>
      <c r="AR6" s="120"/>
      <c r="AS6" s="120"/>
      <c r="AT6" s="120"/>
      <c r="AU6" s="120"/>
      <c r="AV6" s="125"/>
      <c r="AW6" s="126"/>
      <c r="AX6" s="124"/>
      <c r="AY6" s="120"/>
      <c r="AZ6" s="120"/>
      <c r="BA6" s="127"/>
      <c r="BB6" s="125"/>
      <c r="BC6" s="128"/>
      <c r="BD6" s="125"/>
      <c r="BE6" s="129"/>
      <c r="BF6" s="128"/>
    </row>
    <row r="7" spans="1:58" s="114" customFormat="1" ht="13.5" customHeight="1">
      <c r="A7" s="113">
        <f t="shared" si="7"/>
        <v>4</v>
      </c>
      <c r="B7" s="114" t="s">
        <v>408</v>
      </c>
      <c r="C7" s="114" t="s">
        <v>409</v>
      </c>
      <c r="D7" s="115">
        <v>12.9</v>
      </c>
      <c r="E7" s="113">
        <v>2</v>
      </c>
      <c r="F7" s="114" t="s">
        <v>410</v>
      </c>
      <c r="G7" s="114" t="s">
        <v>453</v>
      </c>
      <c r="H7" s="116" t="s">
        <v>411</v>
      </c>
      <c r="I7" s="117" t="s">
        <v>412</v>
      </c>
      <c r="J7" s="117" t="s">
        <v>413</v>
      </c>
      <c r="K7" s="114" t="s">
        <v>414</v>
      </c>
      <c r="L7" s="118" t="s">
        <v>415</v>
      </c>
      <c r="M7" s="118" t="s">
        <v>416</v>
      </c>
      <c r="N7" s="114" t="s">
        <v>525</v>
      </c>
      <c r="O7" s="119">
        <v>39948.62484953704</v>
      </c>
      <c r="P7" s="120">
        <f t="shared" si="6"/>
        <v>0.12484953703824431</v>
      </c>
      <c r="Q7" s="121">
        <f t="shared" si="0"/>
        <v>7</v>
      </c>
      <c r="R7" s="119">
        <v>39948.85428240741</v>
      </c>
      <c r="S7" s="120">
        <f t="shared" si="1"/>
        <v>0.22596064814974348</v>
      </c>
      <c r="T7" s="122" t="s">
        <v>562</v>
      </c>
      <c r="U7" s="123">
        <f t="shared" si="2"/>
        <v>27</v>
      </c>
      <c r="V7" s="124">
        <f t="shared" si="3"/>
        <v>18</v>
      </c>
      <c r="W7" s="119">
        <v>39949.230578703704</v>
      </c>
      <c r="X7" s="120">
        <f>IF(W7-R7&gt;0,W7-R7,(W7-R7)+1)</f>
        <v>0.37629629629373085</v>
      </c>
      <c r="Y7" s="124">
        <f t="shared" si="4"/>
        <v>5</v>
      </c>
      <c r="Z7" s="124">
        <f aca="true" t="shared" si="8" ref="Z7:Z29">+RANK(V7,V$4:V$51,1)</f>
        <v>18</v>
      </c>
      <c r="AA7" s="119">
        <v>39949.608449074076</v>
      </c>
      <c r="AB7" s="120">
        <f>IF(AA7-W7&gt;0,(AA7-W7)-(5/(24*60)),(AA7-W7)+1-(5/(24*60)))</f>
        <v>0.3743981481497435</v>
      </c>
      <c r="AC7" s="122" t="s">
        <v>562</v>
      </c>
      <c r="AD7" s="123">
        <f t="shared" si="5"/>
        <v>38</v>
      </c>
      <c r="AE7" s="124">
        <f>+RANK(AA7,AA$4:AA$51,1)</f>
        <v>19</v>
      </c>
      <c r="AF7" s="119">
        <v>39950.222708333335</v>
      </c>
      <c r="AG7" s="120">
        <f>IF(AF7-AA7&gt;0,AF7-AA7,(AF7-AA7)+1)</f>
        <v>0.614259259258688</v>
      </c>
      <c r="AH7" s="124">
        <f>+RANK(AG7,AG$4:AG$51,1)</f>
        <v>6</v>
      </c>
      <c r="AI7" s="124">
        <f>+RANK(AF7,AF$4:AF$51,1)</f>
        <v>8</v>
      </c>
      <c r="AJ7" s="119">
        <v>39950.51126157407</v>
      </c>
      <c r="AK7" s="120">
        <f>IF(AJ7-AF7&gt;0,(AJ7-AF7)-(5/(24*60)),(AJ7-AF7)+1-(5/(24*60)))</f>
        <v>0.2850810185158884</v>
      </c>
      <c r="AL7" s="122" t="s">
        <v>562</v>
      </c>
      <c r="AM7" s="123">
        <f>+RANK(AK7,AK$4:AK$51,1)</f>
        <v>12</v>
      </c>
      <c r="AN7" s="124">
        <f>+RANK(AJ7,AJ$4:AJ$51,1)</f>
        <v>8</v>
      </c>
      <c r="AO7" s="119">
        <v>39950.679398148146</v>
      </c>
      <c r="AP7" s="120">
        <f>IF(AO7-AJ7&gt;0,AO7-AJ7,(AO7-AJ7)+1)</f>
        <v>0.1681365740732872</v>
      </c>
      <c r="AQ7" s="124">
        <f>+RANK(AP7,AP$4:AP$51,1)</f>
        <v>10</v>
      </c>
      <c r="AR7" s="120">
        <f>P7</f>
        <v>0.12484953703824431</v>
      </c>
      <c r="AS7" s="120">
        <f>X7</f>
        <v>0.37629629629373085</v>
      </c>
      <c r="AT7" s="120">
        <f>AG7</f>
        <v>0.614259259258688</v>
      </c>
      <c r="AU7" s="120">
        <f>AP7</f>
        <v>0.1681365740732872</v>
      </c>
      <c r="AV7" s="125">
        <f>+AP7+AG7+X7+P7</f>
        <v>1.2835416666639503</v>
      </c>
      <c r="AW7" s="126">
        <f>AQ7</f>
        <v>10</v>
      </c>
      <c r="AX7" s="124"/>
      <c r="AY7" s="120">
        <f>+S7</f>
        <v>0.22596064814974348</v>
      </c>
      <c r="AZ7" s="120">
        <f>+AB7</f>
        <v>0.3743981481497435</v>
      </c>
      <c r="BA7" s="127">
        <f>+AK7</f>
        <v>0.2850810185158884</v>
      </c>
      <c r="BB7" s="125">
        <f>+S7+AB7+AK7</f>
        <v>0.8854398148153754</v>
      </c>
      <c r="BC7" s="129">
        <f>+RANK(BB7,BB$4:BB$51,1)</f>
        <v>12</v>
      </c>
      <c r="BD7" s="125">
        <f>+AV7+BB7</f>
        <v>2.168981481479326</v>
      </c>
      <c r="BE7" s="129">
        <f>+RANK(BD7,BD$4:BD$51,1)</f>
        <v>8</v>
      </c>
      <c r="BF7" s="128" t="e">
        <f>+RANK(BE7,BE$51,1)</f>
        <v>#N/A</v>
      </c>
    </row>
    <row r="8" spans="1:58" s="114" customFormat="1" ht="13.5" customHeight="1">
      <c r="A8" s="113">
        <f t="shared" si="7"/>
        <v>5</v>
      </c>
      <c r="B8" s="114" t="s">
        <v>126</v>
      </c>
      <c r="C8" s="114" t="s">
        <v>127</v>
      </c>
      <c r="D8" s="115">
        <v>8</v>
      </c>
      <c r="E8" s="113">
        <v>1</v>
      </c>
      <c r="F8" s="114" t="s">
        <v>135</v>
      </c>
      <c r="G8" s="114" t="s">
        <v>128</v>
      </c>
      <c r="H8" s="116" t="s">
        <v>129</v>
      </c>
      <c r="I8" s="117" t="s">
        <v>130</v>
      </c>
      <c r="J8" s="117" t="s">
        <v>131</v>
      </c>
      <c r="K8" s="114" t="s">
        <v>132</v>
      </c>
      <c r="L8" s="118" t="s">
        <v>133</v>
      </c>
      <c r="M8" s="118" t="s">
        <v>134</v>
      </c>
      <c r="N8" s="135" t="s">
        <v>518</v>
      </c>
      <c r="O8" s="119">
        <v>39948.61474537037</v>
      </c>
      <c r="P8" s="120">
        <f t="shared" si="6"/>
        <v>0.11474537036701804</v>
      </c>
      <c r="Q8" s="121">
        <f t="shared" si="0"/>
        <v>3</v>
      </c>
      <c r="R8" s="119">
        <v>39948.79023148148</v>
      </c>
      <c r="S8" s="120">
        <f t="shared" si="1"/>
        <v>0.17201388888901825</v>
      </c>
      <c r="T8" s="122" t="s">
        <v>559</v>
      </c>
      <c r="U8" s="123">
        <f t="shared" si="2"/>
        <v>7</v>
      </c>
      <c r="V8" s="124">
        <f t="shared" si="3"/>
        <v>5</v>
      </c>
      <c r="W8" s="119">
        <v>39949.12902777778</v>
      </c>
      <c r="X8" s="120">
        <f>IF(W8-R8&gt;0,W8-R8,(W8-R8)+1)</f>
        <v>0.338796296302462</v>
      </c>
      <c r="Y8" s="124">
        <f t="shared" si="4"/>
        <v>1</v>
      </c>
      <c r="Z8" s="124">
        <f t="shared" si="8"/>
        <v>5</v>
      </c>
      <c r="AA8" s="119">
        <v>39949.35140046296</v>
      </c>
      <c r="AB8" s="120">
        <f>IF(AA8-W8&gt;0,(AA8-W8)-(5/(24*60)),(AA8-W8)+1-(5/(24*60)))</f>
        <v>0.21890046295852195</v>
      </c>
      <c r="AC8" s="122" t="s">
        <v>559</v>
      </c>
      <c r="AD8" s="123">
        <f t="shared" si="5"/>
        <v>14</v>
      </c>
      <c r="AE8" s="124">
        <f>+RANK(AA8,AA$4:AA$51,1)</f>
        <v>4</v>
      </c>
      <c r="AF8" s="119"/>
      <c r="AG8" s="120"/>
      <c r="AH8" s="124"/>
      <c r="AI8" s="124"/>
      <c r="AJ8" s="119"/>
      <c r="AK8" s="120"/>
      <c r="AL8" s="122"/>
      <c r="AM8" s="123"/>
      <c r="AN8" s="124"/>
      <c r="AO8" s="119"/>
      <c r="AP8" s="120"/>
      <c r="AQ8" s="124"/>
      <c r="AR8" s="120"/>
      <c r="AS8" s="120"/>
      <c r="AT8" s="120"/>
      <c r="AU8" s="120"/>
      <c r="AV8" s="125"/>
      <c r="AW8" s="126"/>
      <c r="AX8" s="124"/>
      <c r="AY8" s="120"/>
      <c r="AZ8" s="120"/>
      <c r="BA8" s="127"/>
      <c r="BB8" s="125"/>
      <c r="BC8" s="128"/>
      <c r="BD8" s="125"/>
      <c r="BE8" s="129"/>
      <c r="BF8" s="128"/>
    </row>
    <row r="9" spans="1:58" s="114" customFormat="1" ht="13.5" customHeight="1">
      <c r="A9" s="113">
        <f t="shared" si="7"/>
        <v>6</v>
      </c>
      <c r="B9" s="114" t="s">
        <v>154</v>
      </c>
      <c r="C9" s="114" t="s">
        <v>155</v>
      </c>
      <c r="D9" s="113">
        <v>7.6</v>
      </c>
      <c r="E9" s="113">
        <v>2</v>
      </c>
      <c r="F9" s="114" t="s">
        <v>156</v>
      </c>
      <c r="G9" s="114" t="s">
        <v>157</v>
      </c>
      <c r="H9" s="116" t="s">
        <v>158</v>
      </c>
      <c r="I9" s="114" t="s">
        <v>159</v>
      </c>
      <c r="J9" s="114" t="s">
        <v>160</v>
      </c>
      <c r="K9" s="114" t="s">
        <v>161</v>
      </c>
      <c r="L9" s="118" t="s">
        <v>162</v>
      </c>
      <c r="M9" s="118"/>
      <c r="N9" s="114" t="s">
        <v>521</v>
      </c>
      <c r="O9" s="119">
        <v>39948.65414351852</v>
      </c>
      <c r="P9" s="120">
        <f t="shared" si="6"/>
        <v>0.15414351852086838</v>
      </c>
      <c r="Q9" s="121">
        <f t="shared" si="0"/>
        <v>31</v>
      </c>
      <c r="R9" s="119">
        <v>39948.88217592592</v>
      </c>
      <c r="S9" s="120">
        <f t="shared" si="1"/>
        <v>0.22456018517954768</v>
      </c>
      <c r="T9" s="122" t="s">
        <v>590</v>
      </c>
      <c r="U9" s="123">
        <f t="shared" si="2"/>
        <v>25</v>
      </c>
      <c r="V9" s="124">
        <f t="shared" si="3"/>
        <v>27</v>
      </c>
      <c r="W9" s="119">
        <v>39949.4687037037</v>
      </c>
      <c r="X9" s="120">
        <f>IF(W9-R9&gt;0,W9-R9,(W9-R9)+1)</f>
        <v>0.5865277777775191</v>
      </c>
      <c r="Y9" s="124">
        <f t="shared" si="4"/>
        <v>27</v>
      </c>
      <c r="Z9" s="124">
        <f t="shared" si="8"/>
        <v>27</v>
      </c>
      <c r="AA9" s="119">
        <v>39949.69008101852</v>
      </c>
      <c r="AB9" s="120">
        <f>IF(AA9-W9&gt;0,(AA9-W9)-(5/(24*60)),(AA9-W9)+1-(5/(24*60)))</f>
        <v>0.21790509259557844</v>
      </c>
      <c r="AC9" s="122" t="s">
        <v>590</v>
      </c>
      <c r="AD9" s="123">
        <f t="shared" si="5"/>
        <v>13</v>
      </c>
      <c r="AE9" s="124">
        <f>+RANK(AA9,AA$4:AA$51,1)</f>
        <v>24</v>
      </c>
      <c r="AF9" s="119"/>
      <c r="AG9" s="120"/>
      <c r="AH9" s="124"/>
      <c r="AI9" s="124"/>
      <c r="AJ9" s="119"/>
      <c r="AK9" s="120"/>
      <c r="AL9" s="122"/>
      <c r="AM9" s="123"/>
      <c r="AN9" s="124"/>
      <c r="AO9" s="119"/>
      <c r="AP9" s="120"/>
      <c r="AQ9" s="124"/>
      <c r="AR9" s="120"/>
      <c r="AS9" s="120"/>
      <c r="AT9" s="120"/>
      <c r="AU9" s="120"/>
      <c r="AV9" s="125"/>
      <c r="AW9" s="126"/>
      <c r="AX9" s="124"/>
      <c r="AY9" s="120"/>
      <c r="AZ9" s="120"/>
      <c r="BA9" s="127"/>
      <c r="BB9" s="125"/>
      <c r="BC9" s="128"/>
      <c r="BD9" s="125"/>
      <c r="BE9" s="129"/>
      <c r="BF9" s="128"/>
    </row>
    <row r="10" spans="1:58" s="114" customFormat="1" ht="13.5" customHeight="1">
      <c r="A10" s="113">
        <f t="shared" si="7"/>
        <v>7</v>
      </c>
      <c r="B10" s="114" t="s">
        <v>118</v>
      </c>
      <c r="C10" s="114" t="s">
        <v>119</v>
      </c>
      <c r="D10" s="113">
        <v>12.4</v>
      </c>
      <c r="E10" s="113">
        <v>2</v>
      </c>
      <c r="F10" s="114" t="s">
        <v>120</v>
      </c>
      <c r="G10" s="114" t="s">
        <v>431</v>
      </c>
      <c r="H10" s="116" t="s">
        <v>121</v>
      </c>
      <c r="I10" s="114" t="s">
        <v>122</v>
      </c>
      <c r="J10" s="114" t="s">
        <v>123</v>
      </c>
      <c r="K10" s="114" t="s">
        <v>124</v>
      </c>
      <c r="L10" s="118"/>
      <c r="M10" s="118" t="s">
        <v>125</v>
      </c>
      <c r="N10" s="114" t="s">
        <v>527</v>
      </c>
      <c r="O10" s="119">
        <v>39948.61701388889</v>
      </c>
      <c r="P10" s="120">
        <f t="shared" si="6"/>
        <v>0.11701388889196096</v>
      </c>
      <c r="Q10" s="121">
        <f t="shared" si="0"/>
        <v>4</v>
      </c>
      <c r="R10" s="119">
        <v>39948.82733796296</v>
      </c>
      <c r="S10" s="120">
        <f t="shared" si="1"/>
        <v>0.2068518518466994</v>
      </c>
      <c r="T10" s="122" t="s">
        <v>560</v>
      </c>
      <c r="U10" s="123">
        <f t="shared" si="2"/>
        <v>15</v>
      </c>
      <c r="V10" s="124">
        <f t="shared" si="3"/>
        <v>11</v>
      </c>
      <c r="W10" s="119">
        <v>39949.169444444444</v>
      </c>
      <c r="X10" s="120">
        <f>IF(W10-R10&gt;0,W10-R10,(W10-R10)+1)</f>
        <v>0.3421064814829151</v>
      </c>
      <c r="Y10" s="124">
        <f t="shared" si="4"/>
        <v>2</v>
      </c>
      <c r="Z10" s="124">
        <f t="shared" si="8"/>
        <v>11</v>
      </c>
      <c r="AA10" s="119">
        <v>39949.43140046296</v>
      </c>
      <c r="AB10" s="120">
        <f>IF(AA10-W10&gt;0,(AA10-W10)-(5/(24*60)),(AA10-W10)+1-(5/(24*60)))</f>
        <v>0.258483796297191</v>
      </c>
      <c r="AC10" s="122" t="s">
        <v>606</v>
      </c>
      <c r="AD10" s="123">
        <f t="shared" si="5"/>
        <v>27</v>
      </c>
      <c r="AE10" s="124">
        <f>+RANK(AA10,AA$4:AA$51,1)</f>
        <v>9</v>
      </c>
      <c r="AF10" s="119">
        <v>39949.82517361111</v>
      </c>
      <c r="AG10" s="120">
        <f>IF(AF10-AA10&gt;0,AF10-AA10,(AF10-AA10)+1)</f>
        <v>0.39377314814919373</v>
      </c>
      <c r="AH10" s="124">
        <f>+RANK(AG10,AG$4:AG$51,1)</f>
        <v>1</v>
      </c>
      <c r="AI10" s="124">
        <f>+RANK(AF10,AF$4:AF$51,1)</f>
        <v>5</v>
      </c>
      <c r="AJ10" s="119">
        <v>39950.069236111114</v>
      </c>
      <c r="AK10" s="120">
        <f>IF(AJ10-AF10&gt;0,(AJ10-AF10)-(5/(24*60)),(AJ10-AF10)+1-(5/(24*60)))</f>
        <v>0.24059027777952402</v>
      </c>
      <c r="AL10" s="122" t="s">
        <v>560</v>
      </c>
      <c r="AM10" s="123">
        <f>+RANK(AK10,AK$4:AK$51,1)</f>
        <v>10</v>
      </c>
      <c r="AN10" s="124">
        <f>+RANK(AJ10,AJ$4:AJ$51,1)</f>
        <v>5</v>
      </c>
      <c r="AO10" s="119">
        <v>39950.178819444445</v>
      </c>
      <c r="AP10" s="120">
        <f>IF(AO10-AJ10&gt;0,AO10-AJ10,(AO10-AJ10)+1)</f>
        <v>0.10958333333110204</v>
      </c>
      <c r="AQ10" s="124">
        <f>+RANK(AP10,AP$4:AP$51,1)</f>
        <v>4</v>
      </c>
      <c r="AR10" s="120">
        <f>P10</f>
        <v>0.11701388889196096</v>
      </c>
      <c r="AS10" s="120">
        <f>X10</f>
        <v>0.3421064814829151</v>
      </c>
      <c r="AT10" s="120">
        <f>AG10</f>
        <v>0.39377314814919373</v>
      </c>
      <c r="AU10" s="120">
        <f>AP10</f>
        <v>0.10958333333110204</v>
      </c>
      <c r="AV10" s="125">
        <f>+AP10+AG10+X10+P10</f>
        <v>0.9624768518551718</v>
      </c>
      <c r="AW10" s="126">
        <f>AQ10</f>
        <v>4</v>
      </c>
      <c r="AX10" s="124"/>
      <c r="AY10" s="120">
        <f>+S10</f>
        <v>0.2068518518466994</v>
      </c>
      <c r="AZ10" s="120">
        <f>+AB10</f>
        <v>0.258483796297191</v>
      </c>
      <c r="BA10" s="127">
        <f>+AK10</f>
        <v>0.24059027777952402</v>
      </c>
      <c r="BB10" s="125">
        <f>+S10+AB10+AK10</f>
        <v>0.7059259259234144</v>
      </c>
      <c r="BC10" s="129">
        <f>+RANK(BB10,BB$4:BB$51,1)</f>
        <v>9</v>
      </c>
      <c r="BD10" s="125">
        <f>+AV10+BB10</f>
        <v>1.6684027777785864</v>
      </c>
      <c r="BE10" s="129">
        <f>+RANK(BD10,BD$4:BD$51,1)</f>
        <v>5</v>
      </c>
      <c r="BF10" s="128" t="e">
        <f>+RANK(BE10,BE$51,1)</f>
        <v>#N/A</v>
      </c>
    </row>
    <row r="11" spans="1:58" s="114" customFormat="1" ht="13.5" customHeight="1">
      <c r="A11" s="113">
        <f t="shared" si="7"/>
        <v>8</v>
      </c>
      <c r="B11" s="114" t="s">
        <v>339</v>
      </c>
      <c r="C11" s="114" t="s">
        <v>340</v>
      </c>
      <c r="D11" s="113">
        <v>9.8</v>
      </c>
      <c r="E11" s="113">
        <v>3</v>
      </c>
      <c r="F11" s="114" t="s">
        <v>341</v>
      </c>
      <c r="G11" s="135" t="s">
        <v>339</v>
      </c>
      <c r="H11" s="114" t="s">
        <v>342</v>
      </c>
      <c r="I11" s="117" t="s">
        <v>343</v>
      </c>
      <c r="J11" s="117" t="s">
        <v>344</v>
      </c>
      <c r="K11" s="114" t="s">
        <v>345</v>
      </c>
      <c r="L11" s="118" t="s">
        <v>346</v>
      </c>
      <c r="M11" s="118" t="s">
        <v>347</v>
      </c>
      <c r="N11" s="142" t="s">
        <v>549</v>
      </c>
      <c r="O11" s="119">
        <v>39948.638020833336</v>
      </c>
      <c r="P11" s="120">
        <f t="shared" si="6"/>
        <v>0.13802083333575865</v>
      </c>
      <c r="Q11" s="121">
        <f t="shared" si="0"/>
        <v>18</v>
      </c>
      <c r="R11" s="119">
        <v>39948.779328703706</v>
      </c>
      <c r="S11" s="120">
        <f t="shared" si="1"/>
        <v>0.1378356481477062</v>
      </c>
      <c r="T11" s="122" t="s">
        <v>573</v>
      </c>
      <c r="U11" s="123">
        <f t="shared" si="2"/>
        <v>1</v>
      </c>
      <c r="V11" s="124">
        <f t="shared" si="3"/>
        <v>2</v>
      </c>
      <c r="W11" s="119">
        <v>39949.272199074076</v>
      </c>
      <c r="X11" s="120">
        <f>IF(W11-R11&gt;0,W11-R11,(W11-R11)+1)</f>
        <v>0.4928703703699284</v>
      </c>
      <c r="Y11" s="124">
        <f t="shared" si="4"/>
        <v>19</v>
      </c>
      <c r="Z11" s="124">
        <f t="shared" si="8"/>
        <v>2</v>
      </c>
      <c r="AA11" s="119">
        <v>39949.415451388886</v>
      </c>
      <c r="AB11" s="120">
        <f>IF(AA11-W11&gt;0,(AA11-W11)-(5/(24*60)),(AA11-W11)+1-(5/(24*60)))</f>
        <v>0.13978009258830248</v>
      </c>
      <c r="AC11" s="122" t="s">
        <v>573</v>
      </c>
      <c r="AD11" s="123">
        <f t="shared" si="5"/>
        <v>2</v>
      </c>
      <c r="AE11" s="124">
        <f>+RANK(AA11,AA$4:AA$51,1)</f>
        <v>6</v>
      </c>
      <c r="AF11" s="119"/>
      <c r="AG11" s="120"/>
      <c r="AH11" s="124"/>
      <c r="AI11" s="124"/>
      <c r="AJ11" s="119"/>
      <c r="AK11" s="120"/>
      <c r="AL11" s="122"/>
      <c r="AM11" s="123"/>
      <c r="AN11" s="124"/>
      <c r="AO11" s="119"/>
      <c r="AP11" s="120"/>
      <c r="AQ11" s="124"/>
      <c r="AR11" s="120"/>
      <c r="AS11" s="120"/>
      <c r="AT11" s="120"/>
      <c r="AU11" s="120"/>
      <c r="AV11" s="125"/>
      <c r="AW11" s="126"/>
      <c r="AX11" s="124"/>
      <c r="AY11" s="120"/>
      <c r="AZ11" s="120"/>
      <c r="BA11" s="127"/>
      <c r="BB11" s="125"/>
      <c r="BC11" s="128"/>
      <c r="BD11" s="125"/>
      <c r="BE11" s="129"/>
      <c r="BF11" s="128"/>
    </row>
    <row r="12" spans="1:58" s="114" customFormat="1" ht="13.5" customHeight="1">
      <c r="A12" s="113">
        <f t="shared" si="7"/>
        <v>9</v>
      </c>
      <c r="B12" s="114" t="s">
        <v>503</v>
      </c>
      <c r="C12" s="114" t="s">
        <v>504</v>
      </c>
      <c r="D12" s="113">
        <v>15</v>
      </c>
      <c r="E12" s="113" t="s">
        <v>68</v>
      </c>
      <c r="F12" s="114" t="s">
        <v>505</v>
      </c>
      <c r="G12" s="114" t="s">
        <v>69</v>
      </c>
      <c r="H12" s="116" t="s">
        <v>72</v>
      </c>
      <c r="I12" s="117" t="s">
        <v>74</v>
      </c>
      <c r="J12" s="117" t="s">
        <v>70</v>
      </c>
      <c r="K12" s="114" t="s">
        <v>73</v>
      </c>
      <c r="L12" s="118" t="s">
        <v>75</v>
      </c>
      <c r="M12" s="118" t="s">
        <v>71</v>
      </c>
      <c r="N12" s="142" t="s">
        <v>604</v>
      </c>
      <c r="O12" s="119">
        <v>39948.65804398148</v>
      </c>
      <c r="P12" s="120">
        <f t="shared" si="6"/>
        <v>0.15804398147884058</v>
      </c>
      <c r="Q12" s="121">
        <f t="shared" si="0"/>
        <v>34</v>
      </c>
      <c r="R12" s="119">
        <v>39948.89136574074</v>
      </c>
      <c r="S12" s="120">
        <f t="shared" si="1"/>
        <v>0.22984953703821198</v>
      </c>
      <c r="T12" s="122" t="s">
        <v>580</v>
      </c>
      <c r="U12" s="123">
        <f t="shared" si="2"/>
        <v>28</v>
      </c>
      <c r="V12" s="124">
        <f t="shared" si="3"/>
        <v>30</v>
      </c>
      <c r="W12" s="119">
        <v>39949.46512731481</v>
      </c>
      <c r="X12" s="120">
        <f>IF(W12-R12&gt;0,W12-R12,(W12-R12)+1)</f>
        <v>0.5737615740727051</v>
      </c>
      <c r="Y12" s="124">
        <f t="shared" si="4"/>
        <v>22</v>
      </c>
      <c r="Z12" s="124">
        <f t="shared" si="8"/>
        <v>30</v>
      </c>
      <c r="AA12" s="119">
        <v>39949.72001157407</v>
      </c>
      <c r="AB12" s="120">
        <f>IF(AA12-W12&gt;0,(AA12-W12)-(5/(24*60)),(AA12-W12)+1-(5/(24*60)))</f>
        <v>0.25141203703646575</v>
      </c>
      <c r="AC12" s="122" t="s">
        <v>613</v>
      </c>
      <c r="AD12" s="123">
        <f t="shared" si="5"/>
        <v>24</v>
      </c>
      <c r="AE12" s="124">
        <f>+RANK(AA12,AA$4:AA$51,1)</f>
        <v>28</v>
      </c>
      <c r="AF12" s="119"/>
      <c r="AG12" s="120"/>
      <c r="AH12" s="124"/>
      <c r="AI12" s="124"/>
      <c r="AJ12" s="119"/>
      <c r="AK12" s="120"/>
      <c r="AL12" s="122"/>
      <c r="AM12" s="123"/>
      <c r="AN12" s="124"/>
      <c r="AO12" s="119"/>
      <c r="AP12" s="120"/>
      <c r="AQ12" s="124"/>
      <c r="AR12" s="120"/>
      <c r="AS12" s="120"/>
      <c r="AT12" s="120"/>
      <c r="AU12" s="120"/>
      <c r="AV12" s="125"/>
      <c r="AW12" s="126"/>
      <c r="AX12" s="124"/>
      <c r="AY12" s="120"/>
      <c r="AZ12" s="120"/>
      <c r="BA12" s="127"/>
      <c r="BB12" s="125"/>
      <c r="BC12" s="128"/>
      <c r="BD12" s="125"/>
      <c r="BE12" s="129"/>
      <c r="BF12" s="128"/>
    </row>
    <row r="13" spans="1:58" s="114" customFormat="1" ht="13.5" customHeight="1">
      <c r="A13" s="113">
        <f t="shared" si="7"/>
        <v>10</v>
      </c>
      <c r="B13" s="114" t="s">
        <v>265</v>
      </c>
      <c r="C13" s="114" t="s">
        <v>266</v>
      </c>
      <c r="D13" s="113">
        <v>11.3</v>
      </c>
      <c r="E13" s="113">
        <v>2</v>
      </c>
      <c r="F13" s="114" t="s">
        <v>267</v>
      </c>
      <c r="G13" s="114" t="s">
        <v>268</v>
      </c>
      <c r="H13" s="116" t="s">
        <v>269</v>
      </c>
      <c r="I13" s="114" t="s">
        <v>270</v>
      </c>
      <c r="J13" s="114" t="s">
        <v>271</v>
      </c>
      <c r="K13" s="114" t="s">
        <v>272</v>
      </c>
      <c r="L13" s="118" t="s">
        <v>273</v>
      </c>
      <c r="M13" s="118" t="s">
        <v>274</v>
      </c>
      <c r="N13" s="142" t="s">
        <v>535</v>
      </c>
      <c r="O13" s="119">
        <v>39948.651342592595</v>
      </c>
      <c r="P13" s="120">
        <f t="shared" si="6"/>
        <v>0.1513425925950287</v>
      </c>
      <c r="Q13" s="121">
        <f t="shared" si="0"/>
        <v>29</v>
      </c>
      <c r="R13" s="119">
        <v>39948.94415509259</v>
      </c>
      <c r="S13" s="120">
        <f t="shared" si="1"/>
        <v>0.2893402777739943</v>
      </c>
      <c r="T13" s="122" t="s">
        <v>588</v>
      </c>
      <c r="U13" s="123">
        <f t="shared" si="2"/>
        <v>43</v>
      </c>
      <c r="V13" s="124">
        <f t="shared" si="3"/>
        <v>40</v>
      </c>
      <c r="W13" s="119">
        <v>39949.522141203706</v>
      </c>
      <c r="X13" s="120">
        <f>IF(W13-R13&gt;0,W13-R13,(W13-R13)+1)</f>
        <v>0.577986111115024</v>
      </c>
      <c r="Y13" s="124">
        <f t="shared" si="4"/>
        <v>23</v>
      </c>
      <c r="Z13" s="124">
        <f t="shared" si="8"/>
        <v>40</v>
      </c>
      <c r="AA13" s="119">
        <v>39949.5</v>
      </c>
      <c r="AB13" s="120">
        <f>IF(AA13-W13&gt;0,(AA13-W13)-(5/(24*60)),(AA13-W13)+1-(5/(24*60)))</f>
        <v>0.9743865740715086</v>
      </c>
      <c r="AC13" s="122" t="s">
        <v>618</v>
      </c>
      <c r="AD13" s="123">
        <f t="shared" si="5"/>
        <v>40</v>
      </c>
      <c r="AE13" s="124">
        <f>+RANK(AA13,AA$4:AA$51,1)</f>
        <v>13</v>
      </c>
      <c r="AF13" s="119"/>
      <c r="AG13" s="120"/>
      <c r="AH13" s="124"/>
      <c r="AI13" s="124"/>
      <c r="AJ13" s="119"/>
      <c r="AK13" s="120"/>
      <c r="AL13" s="122"/>
      <c r="AM13" s="123"/>
      <c r="AN13" s="124"/>
      <c r="AO13" s="119"/>
      <c r="AP13" s="120"/>
      <c r="AQ13" s="124"/>
      <c r="AR13" s="120"/>
      <c r="AS13" s="120"/>
      <c r="AT13" s="120"/>
      <c r="AU13" s="120"/>
      <c r="AV13" s="125"/>
      <c r="AW13" s="126"/>
      <c r="AX13" s="124"/>
      <c r="AY13" s="120"/>
      <c r="AZ13" s="120"/>
      <c r="BA13" s="127"/>
      <c r="BB13" s="125"/>
      <c r="BC13" s="128"/>
      <c r="BD13" s="125"/>
      <c r="BE13" s="129"/>
      <c r="BF13" s="128"/>
    </row>
    <row r="14" spans="1:58" s="114" customFormat="1" ht="13.5" customHeight="1">
      <c r="A14" s="113">
        <f t="shared" si="7"/>
        <v>11</v>
      </c>
      <c r="B14" s="114" t="s">
        <v>145</v>
      </c>
      <c r="C14" s="114" t="s">
        <v>146</v>
      </c>
      <c r="D14" s="113">
        <v>10.9</v>
      </c>
      <c r="E14" s="113">
        <v>3</v>
      </c>
      <c r="F14" s="114" t="s">
        <v>147</v>
      </c>
      <c r="G14" s="114" t="s">
        <v>145</v>
      </c>
      <c r="H14" s="116" t="s">
        <v>148</v>
      </c>
      <c r="I14" s="114" t="s">
        <v>149</v>
      </c>
      <c r="J14" s="114" t="s">
        <v>150</v>
      </c>
      <c r="K14" s="114" t="s">
        <v>151</v>
      </c>
      <c r="L14" s="118" t="s">
        <v>152</v>
      </c>
      <c r="M14" s="118" t="s">
        <v>153</v>
      </c>
      <c r="N14" s="114" t="s">
        <v>512</v>
      </c>
      <c r="O14" s="119">
        <v>39948.649409722224</v>
      </c>
      <c r="P14" s="120">
        <f t="shared" si="6"/>
        <v>0.14940972222393611</v>
      </c>
      <c r="Q14" s="121">
        <f t="shared" si="0"/>
        <v>27</v>
      </c>
      <c r="R14" s="119">
        <v>39948.862442129626</v>
      </c>
      <c r="S14" s="120">
        <f t="shared" si="1"/>
        <v>0.20956018518012975</v>
      </c>
      <c r="T14" s="122" t="s">
        <v>586</v>
      </c>
      <c r="U14" s="123">
        <f t="shared" si="2"/>
        <v>18</v>
      </c>
      <c r="V14" s="124">
        <f t="shared" si="3"/>
        <v>19</v>
      </c>
      <c r="W14" s="119">
        <v>39949.51163194444</v>
      </c>
      <c r="X14" s="120">
        <f>IF(W14-R14&gt;0,W14-R14,(W14-R14)+1)</f>
        <v>0.6491898148160544</v>
      </c>
      <c r="Y14" s="124">
        <f t="shared" si="4"/>
        <v>39</v>
      </c>
      <c r="Z14" s="124">
        <f t="shared" si="8"/>
        <v>19</v>
      </c>
      <c r="AA14" s="119">
        <v>39949.75840277778</v>
      </c>
      <c r="AB14" s="120">
        <f>IF(AA14-W14&gt;0,(AA14-W14)-(5/(24*60)),(AA14-W14)+1-(5/(24*60)))</f>
        <v>0.24329861111295437</v>
      </c>
      <c r="AC14" s="122" t="s">
        <v>616</v>
      </c>
      <c r="AD14" s="123">
        <f t="shared" si="5"/>
        <v>21</v>
      </c>
      <c r="AE14" s="124">
        <f>+RANK(AA14,AA$4:AA$51,1)</f>
        <v>30</v>
      </c>
      <c r="AF14" s="119"/>
      <c r="AG14" s="120"/>
      <c r="AH14" s="124"/>
      <c r="AI14" s="124"/>
      <c r="AJ14" s="119"/>
      <c r="AK14" s="120"/>
      <c r="AL14" s="122"/>
      <c r="AM14" s="123"/>
      <c r="AN14" s="124"/>
      <c r="AO14" s="119"/>
      <c r="AP14" s="120"/>
      <c r="AQ14" s="124"/>
      <c r="AR14" s="120"/>
      <c r="AS14" s="120"/>
      <c r="AT14" s="120"/>
      <c r="AU14" s="120"/>
      <c r="AV14" s="125"/>
      <c r="AW14" s="126"/>
      <c r="AX14" s="124"/>
      <c r="AY14" s="120"/>
      <c r="AZ14" s="120"/>
      <c r="BA14" s="127"/>
      <c r="BB14" s="125"/>
      <c r="BC14" s="128"/>
      <c r="BD14" s="125"/>
      <c r="BE14" s="129"/>
      <c r="BF14" s="128"/>
    </row>
    <row r="15" spans="1:58" s="114" customFormat="1" ht="13.5" customHeight="1">
      <c r="A15" s="113">
        <f t="shared" si="7"/>
        <v>12</v>
      </c>
      <c r="B15" s="114" t="s">
        <v>284</v>
      </c>
      <c r="C15" s="114" t="s">
        <v>285</v>
      </c>
      <c r="D15" s="115">
        <v>16.7</v>
      </c>
      <c r="E15" s="113">
        <v>2</v>
      </c>
      <c r="F15" s="114" t="s">
        <v>286</v>
      </c>
      <c r="G15" s="114" t="s">
        <v>452</v>
      </c>
      <c r="H15" s="116" t="s">
        <v>287</v>
      </c>
      <c r="I15" s="117" t="s">
        <v>288</v>
      </c>
      <c r="J15" s="117" t="s">
        <v>195</v>
      </c>
      <c r="K15" s="114" t="s">
        <v>289</v>
      </c>
      <c r="L15" s="118" t="s">
        <v>290</v>
      </c>
      <c r="M15" s="118" t="s">
        <v>291</v>
      </c>
      <c r="N15" s="142" t="s">
        <v>547</v>
      </c>
      <c r="O15" s="119">
        <v>39948.658483796295</v>
      </c>
      <c r="P15" s="120">
        <f t="shared" si="6"/>
        <v>0.15848379629460396</v>
      </c>
      <c r="Q15" s="121">
        <f t="shared" si="0"/>
        <v>35</v>
      </c>
      <c r="R15" s="119">
        <v>39948.97461805555</v>
      </c>
      <c r="S15" s="120">
        <f t="shared" si="1"/>
        <v>0.3126620370353016</v>
      </c>
      <c r="T15" s="122" t="s">
        <v>592</v>
      </c>
      <c r="U15" s="123">
        <f t="shared" si="2"/>
        <v>46</v>
      </c>
      <c r="V15" s="124">
        <f t="shared" si="3"/>
        <v>47</v>
      </c>
      <c r="W15" s="119">
        <v>39949.46251157407</v>
      </c>
      <c r="X15" s="120">
        <f>IF(W15-R15&gt;0,W15-R15,(W15-R15)+1)</f>
        <v>0.4878935185188311</v>
      </c>
      <c r="Y15" s="124">
        <f t="shared" si="4"/>
        <v>18</v>
      </c>
      <c r="Z15" s="124">
        <f t="shared" si="8"/>
        <v>47</v>
      </c>
      <c r="AA15" s="119">
        <v>39949.82777777778</v>
      </c>
      <c r="AB15" s="120">
        <f>IF(AA15-W15&gt;0,(AA15-W15)-(5/(24*60)),(AA15-W15)+1-(5/(24*60)))</f>
        <v>0.36179398148346487</v>
      </c>
      <c r="AC15" s="122" t="s">
        <v>592</v>
      </c>
      <c r="AD15" s="123">
        <f t="shared" si="5"/>
        <v>37</v>
      </c>
      <c r="AE15" s="124">
        <f>+RANK(AA15,AA$4:AA$51,1)</f>
        <v>35</v>
      </c>
      <c r="AF15" s="119">
        <v>39950.96005787037</v>
      </c>
      <c r="AG15" s="120">
        <f>IF(AF15-AA15&gt;0,AF15-AA15,(AF15-AA15)+1)</f>
        <v>1.1322800925918273</v>
      </c>
      <c r="AH15" s="124">
        <f>+RANK(AG15,AG$4:AG$51,1)</f>
        <v>12</v>
      </c>
      <c r="AI15" s="124">
        <f>+RANK(AF15,AF$4:AF$51,1)</f>
        <v>13</v>
      </c>
      <c r="AJ15" s="119">
        <v>39951.33405092593</v>
      </c>
      <c r="AK15" s="120">
        <f>IF(AJ15-AF15&gt;0,(AJ15-AF15)-(5/(24*60)),(AJ15-AF15)+1-(5/(24*60)))</f>
        <v>0.37052083333805463</v>
      </c>
      <c r="AL15" s="122" t="s">
        <v>592</v>
      </c>
      <c r="AM15" s="123">
        <f>+RANK(AK15,AK$4:AK$51,1)</f>
        <v>15</v>
      </c>
      <c r="AN15" s="124">
        <f>+RANK(AJ15,AJ$4:AJ$51,1)</f>
        <v>14</v>
      </c>
      <c r="AO15" s="119">
        <v>39951.470671296294</v>
      </c>
      <c r="AP15" s="120">
        <f>IF(AO15-AJ15&gt;0,AO15-AJ15,(AO15-AJ15)+1)</f>
        <v>0.13662037036556285</v>
      </c>
      <c r="AQ15" s="124">
        <f>+RANK(AP15,AP$4:AP$51,1)</f>
        <v>6</v>
      </c>
      <c r="AR15" s="120">
        <f>P15</f>
        <v>0.15848379629460396</v>
      </c>
      <c r="AS15" s="120">
        <f>X15</f>
        <v>0.4878935185188311</v>
      </c>
      <c r="AT15" s="120">
        <f>AG15</f>
        <v>1.1322800925918273</v>
      </c>
      <c r="AU15" s="120">
        <f>AP15</f>
        <v>0.13662037036556285</v>
      </c>
      <c r="AV15" s="125">
        <f>+AP15+AG15+X15+P15</f>
        <v>1.9152777777708252</v>
      </c>
      <c r="AW15" s="126">
        <f>AQ15</f>
        <v>6</v>
      </c>
      <c r="AX15" s="124"/>
      <c r="AY15" s="120">
        <f>+S15</f>
        <v>0.3126620370353016</v>
      </c>
      <c r="AZ15" s="120">
        <f>+AB15</f>
        <v>0.36179398148346487</v>
      </c>
      <c r="BA15" s="127">
        <f>+AK15</f>
        <v>0.37052083333805463</v>
      </c>
      <c r="BB15" s="125">
        <f>+S15+AB15+AK15</f>
        <v>1.0449768518568212</v>
      </c>
      <c r="BC15" s="129">
        <f>+RANK(BB15,BB$4:BB$51,1)</f>
        <v>15</v>
      </c>
      <c r="BD15" s="125">
        <f>+AV15+BB15</f>
        <v>2.9602546296276464</v>
      </c>
      <c r="BE15" s="129">
        <f>+RANK(BD15,BD$4:BD$51,1)</f>
        <v>13</v>
      </c>
      <c r="BF15" s="128" t="e">
        <f>+RANK(BE15,BE$51,1)</f>
        <v>#N/A</v>
      </c>
    </row>
    <row r="16" spans="1:58" s="114" customFormat="1" ht="13.5" customHeight="1">
      <c r="A16" s="113">
        <v>14</v>
      </c>
      <c r="B16" s="114" t="s">
        <v>316</v>
      </c>
      <c r="C16" s="114" t="s">
        <v>317</v>
      </c>
      <c r="D16" s="115">
        <v>10</v>
      </c>
      <c r="E16" s="113">
        <v>3</v>
      </c>
      <c r="F16" s="114" t="s">
        <v>318</v>
      </c>
      <c r="G16" s="114" t="s">
        <v>319</v>
      </c>
      <c r="H16" s="116" t="s">
        <v>320</v>
      </c>
      <c r="I16" s="117" t="s">
        <v>321</v>
      </c>
      <c r="J16" s="117" t="s">
        <v>322</v>
      </c>
      <c r="K16" s="114" t="s">
        <v>323</v>
      </c>
      <c r="L16" s="118" t="s">
        <v>325</v>
      </c>
      <c r="M16" s="118" t="s">
        <v>324</v>
      </c>
      <c r="N16" s="114" t="s">
        <v>524</v>
      </c>
      <c r="O16" s="119">
        <v>39948.64409722222</v>
      </c>
      <c r="P16" s="120">
        <f t="shared" si="6"/>
        <v>0.14409722221898846</v>
      </c>
      <c r="Q16" s="121">
        <f t="shared" si="0"/>
        <v>24</v>
      </c>
      <c r="R16" s="119">
        <v>39948.85173611111</v>
      </c>
      <c r="S16" s="120">
        <f t="shared" si="1"/>
        <v>0.20416666666682837</v>
      </c>
      <c r="T16" s="122" t="s">
        <v>583</v>
      </c>
      <c r="U16" s="123">
        <f t="shared" si="2"/>
        <v>13</v>
      </c>
      <c r="V16" s="124">
        <f t="shared" si="3"/>
        <v>15</v>
      </c>
      <c r="W16" s="119">
        <v>39949.29042824074</v>
      </c>
      <c r="X16" s="120">
        <f>IF(W16-R16&gt;0,W16-R16,(W16-R16)+1)</f>
        <v>0.4386921296318178</v>
      </c>
      <c r="Y16" s="124">
        <f t="shared" si="4"/>
        <v>14</v>
      </c>
      <c r="Z16" s="124">
        <f t="shared" si="8"/>
        <v>15</v>
      </c>
      <c r="AA16" s="119">
        <v>39949.53885416667</v>
      </c>
      <c r="AB16" s="120">
        <f>IF(AA16-W16&gt;0,(AA16-W16)-(5/(24*60)),(AA16-W16)+1-(5/(24*60)))</f>
        <v>0.2449537037068189</v>
      </c>
      <c r="AC16" s="122" t="s">
        <v>583</v>
      </c>
      <c r="AD16" s="123">
        <f t="shared" si="5"/>
        <v>22</v>
      </c>
      <c r="AE16" s="124">
        <f>+RANK(AA16,AA$4:AA$51,1)</f>
        <v>17</v>
      </c>
      <c r="AF16" s="119"/>
      <c r="AG16" s="120"/>
      <c r="AH16" s="124"/>
      <c r="AI16" s="124"/>
      <c r="AJ16" s="119"/>
      <c r="AK16" s="120"/>
      <c r="AL16" s="122"/>
      <c r="AM16" s="123"/>
      <c r="AN16" s="124"/>
      <c r="AO16" s="119"/>
      <c r="AP16" s="120"/>
      <c r="AQ16" s="124"/>
      <c r="AR16" s="120"/>
      <c r="AS16" s="120"/>
      <c r="AT16" s="120"/>
      <c r="AU16" s="120"/>
      <c r="AV16" s="125"/>
      <c r="AW16" s="126"/>
      <c r="AX16" s="124"/>
      <c r="AY16" s="120"/>
      <c r="AZ16" s="120"/>
      <c r="BA16" s="127"/>
      <c r="BB16" s="125"/>
      <c r="BC16" s="128"/>
      <c r="BD16" s="125"/>
      <c r="BE16" s="129"/>
      <c r="BF16" s="128"/>
    </row>
    <row r="17" spans="1:58" s="114" customFormat="1" ht="13.5" customHeight="1">
      <c r="A17" s="113">
        <f t="shared" si="7"/>
        <v>15</v>
      </c>
      <c r="B17" s="114" t="s">
        <v>76</v>
      </c>
      <c r="C17" s="114" t="s">
        <v>77</v>
      </c>
      <c r="D17" s="113">
        <v>11</v>
      </c>
      <c r="E17" s="113">
        <v>3</v>
      </c>
      <c r="F17" s="114" t="s">
        <v>78</v>
      </c>
      <c r="G17" s="114" t="s">
        <v>79</v>
      </c>
      <c r="H17" s="116" t="s">
        <v>80</v>
      </c>
      <c r="I17" s="114" t="s">
        <v>81</v>
      </c>
      <c r="J17" s="114" t="s">
        <v>82</v>
      </c>
      <c r="K17" s="114" t="s">
        <v>83</v>
      </c>
      <c r="L17" s="118" t="s">
        <v>84</v>
      </c>
      <c r="M17" s="118"/>
      <c r="N17" s="114" t="s">
        <v>517</v>
      </c>
      <c r="O17" s="119">
        <v>39948.639027777775</v>
      </c>
      <c r="P17" s="120">
        <f t="shared" si="6"/>
        <v>0.1390277777754818</v>
      </c>
      <c r="Q17" s="121">
        <f t="shared" si="0"/>
        <v>20</v>
      </c>
      <c r="R17" s="119">
        <v>39948.87359953704</v>
      </c>
      <c r="S17" s="120">
        <f t="shared" si="1"/>
        <v>0.23109953703937614</v>
      </c>
      <c r="T17" s="122" t="s">
        <v>575</v>
      </c>
      <c r="U17" s="123">
        <f t="shared" si="2"/>
        <v>29</v>
      </c>
      <c r="V17" s="124">
        <f t="shared" si="3"/>
        <v>25</v>
      </c>
      <c r="W17" s="119">
        <v>39949.46059027778</v>
      </c>
      <c r="X17" s="120">
        <f>IF(W17-R17&gt;0,W17-R17,(W17-R17)+1)</f>
        <v>0.5869907407395658</v>
      </c>
      <c r="Y17" s="124">
        <f t="shared" si="4"/>
        <v>28</v>
      </c>
      <c r="Z17" s="124">
        <f t="shared" si="8"/>
        <v>25</v>
      </c>
      <c r="AA17" s="119">
        <v>39949.68697916667</v>
      </c>
      <c r="AB17" s="120">
        <f>IF(AA17-W17&gt;0,(AA17-W17)-(5/(24*60)),(AA17-W17)+1-(5/(24*60)))</f>
        <v>0.22291666666973875</v>
      </c>
      <c r="AC17" s="122" t="s">
        <v>575</v>
      </c>
      <c r="AD17" s="123">
        <f t="shared" si="5"/>
        <v>15</v>
      </c>
      <c r="AE17" s="124">
        <f>+RANK(AA17,AA$4:AA$51,1)</f>
        <v>23</v>
      </c>
      <c r="AF17" s="119"/>
      <c r="AG17" s="120"/>
      <c r="AH17" s="124"/>
      <c r="AI17" s="124"/>
      <c r="AJ17" s="119"/>
      <c r="AK17" s="120"/>
      <c r="AL17" s="122"/>
      <c r="AM17" s="123"/>
      <c r="AN17" s="124"/>
      <c r="AO17" s="119"/>
      <c r="AP17" s="120"/>
      <c r="AQ17" s="124"/>
      <c r="AR17" s="120"/>
      <c r="AS17" s="120"/>
      <c r="AT17" s="120"/>
      <c r="AU17" s="120"/>
      <c r="AV17" s="125"/>
      <c r="AW17" s="126"/>
      <c r="AX17" s="124"/>
      <c r="AY17" s="120"/>
      <c r="AZ17" s="120"/>
      <c r="BA17" s="127"/>
      <c r="BB17" s="125"/>
      <c r="BC17" s="128"/>
      <c r="BD17" s="125"/>
      <c r="BE17" s="129"/>
      <c r="BF17" s="128"/>
    </row>
    <row r="18" spans="1:58" s="114" customFormat="1" ht="13.5" customHeight="1">
      <c r="A18" s="113">
        <f t="shared" si="7"/>
        <v>16</v>
      </c>
      <c r="B18" s="114" t="s">
        <v>219</v>
      </c>
      <c r="C18" s="114" t="s">
        <v>220</v>
      </c>
      <c r="D18" s="115">
        <v>12.8</v>
      </c>
      <c r="E18" s="113">
        <v>2</v>
      </c>
      <c r="F18" s="114" t="s">
        <v>221</v>
      </c>
      <c r="G18" s="114" t="s">
        <v>222</v>
      </c>
      <c r="H18" s="116" t="s">
        <v>223</v>
      </c>
      <c r="I18" s="117" t="s">
        <v>224</v>
      </c>
      <c r="J18" s="117" t="s">
        <v>225</v>
      </c>
      <c r="K18" s="114" t="s">
        <v>226</v>
      </c>
      <c r="L18" s="118" t="s">
        <v>227</v>
      </c>
      <c r="M18" s="118" t="s">
        <v>228</v>
      </c>
      <c r="N18" s="114" t="s">
        <v>526</v>
      </c>
      <c r="O18" s="119">
        <v>39948.623032407406</v>
      </c>
      <c r="P18" s="120">
        <f t="shared" si="6"/>
        <v>0.12303240740584442</v>
      </c>
      <c r="Q18" s="121">
        <f t="shared" si="0"/>
        <v>5</v>
      </c>
      <c r="R18" s="119">
        <v>39948.87017361111</v>
      </c>
      <c r="S18" s="120">
        <f t="shared" si="1"/>
        <v>0.24366898148259175</v>
      </c>
      <c r="T18" s="122" t="s">
        <v>561</v>
      </c>
      <c r="U18" s="123">
        <f t="shared" si="2"/>
        <v>34</v>
      </c>
      <c r="V18" s="124">
        <f t="shared" si="3"/>
        <v>24</v>
      </c>
      <c r="W18" s="119">
        <v>39949.2625</v>
      </c>
      <c r="X18" s="120">
        <f>IF(W18-R18&gt;0,W18-R18,(W18-R18)+1)</f>
        <v>0.39232638888643123</v>
      </c>
      <c r="Y18" s="124">
        <f t="shared" si="4"/>
        <v>7</v>
      </c>
      <c r="Z18" s="124">
        <f t="shared" si="8"/>
        <v>24</v>
      </c>
      <c r="AA18" s="119">
        <v>39949.53700231481</v>
      </c>
      <c r="AB18" s="120">
        <f>IF(AA18-W18&gt;0,(AA18-W18)-(5/(24*60)),(AA18-W18)+1-(5/(24*60)))</f>
        <v>0.27103009259412325</v>
      </c>
      <c r="AC18" s="122" t="s">
        <v>609</v>
      </c>
      <c r="AD18" s="123">
        <f t="shared" si="5"/>
        <v>30</v>
      </c>
      <c r="AE18" s="124">
        <f>+RANK(AA18,AA$4:AA$51,1)</f>
        <v>16</v>
      </c>
      <c r="AF18" s="119">
        <v>39950.16939814815</v>
      </c>
      <c r="AG18" s="120">
        <f>IF(AF18-AA18&gt;0,AF18-AA18,(AF18-AA18)+1)</f>
        <v>0.6323958333377959</v>
      </c>
      <c r="AH18" s="124">
        <f>+RANK(AG18,AG$4:AG$51,1)</f>
        <v>7</v>
      </c>
      <c r="AI18" s="124">
        <f>+RANK(AF18,AF$4:AF$51,1)</f>
        <v>7</v>
      </c>
      <c r="AJ18" s="119">
        <v>39950.39769675926</v>
      </c>
      <c r="AK18" s="120">
        <f>IF(AJ18-AF18&gt;0,(AJ18-AF18)-(5/(24*60)),(AJ18-AF18)+1-(5/(24*60)))</f>
        <v>0.22482638888727202</v>
      </c>
      <c r="AL18" s="122" t="s">
        <v>609</v>
      </c>
      <c r="AM18" s="123">
        <f>+RANK(AK18,AK$4:AK$51,1)</f>
        <v>8</v>
      </c>
      <c r="AN18" s="124">
        <f>+RANK(AJ18,AJ$4:AJ$51,1)</f>
        <v>7</v>
      </c>
      <c r="AO18" s="119">
        <v>39950.554131944446</v>
      </c>
      <c r="AP18" s="120">
        <f>IF(AO18-AJ18&gt;0,AO18-AJ18,(AO18-AJ18)+1)</f>
        <v>0.1564351851848187</v>
      </c>
      <c r="AQ18" s="124">
        <f>+RANK(AP18,AP$4:AP$51,1)</f>
        <v>8</v>
      </c>
      <c r="AR18" s="120">
        <f>P18</f>
        <v>0.12303240740584442</v>
      </c>
      <c r="AS18" s="120">
        <f>X18</f>
        <v>0.39232638888643123</v>
      </c>
      <c r="AT18" s="120">
        <f>AG18</f>
        <v>0.6323958333377959</v>
      </c>
      <c r="AU18" s="120">
        <f>AP18</f>
        <v>0.1564351851848187</v>
      </c>
      <c r="AV18" s="125">
        <f>+AP18+AG18+X18+P18</f>
        <v>1.3041898148148903</v>
      </c>
      <c r="AW18" s="126">
        <f>AQ18</f>
        <v>8</v>
      </c>
      <c r="AX18" s="124"/>
      <c r="AY18" s="120">
        <f>+S18</f>
        <v>0.24366898148259175</v>
      </c>
      <c r="AZ18" s="120">
        <f>+AB18</f>
        <v>0.27103009259412325</v>
      </c>
      <c r="BA18" s="127">
        <f>+AK18</f>
        <v>0.22482638888727202</v>
      </c>
      <c r="BB18" s="125">
        <f>+S18+AB18+AK18</f>
        <v>0.739525462963987</v>
      </c>
      <c r="BC18" s="129">
        <f>+RANK(BB18,BB$4:BB$51,1)</f>
        <v>11</v>
      </c>
      <c r="BD18" s="125">
        <f>+AV18+BB18</f>
        <v>2.0437152777788774</v>
      </c>
      <c r="BE18" s="129">
        <f>+RANK(BD18,BD$4:BD$51,1)</f>
        <v>7</v>
      </c>
      <c r="BF18" s="128" t="e">
        <f>+RANK(BE18,BE$51,1)</f>
        <v>#N/A</v>
      </c>
    </row>
    <row r="19" spans="1:58" s="114" customFormat="1" ht="13.5" customHeight="1">
      <c r="A19" s="113">
        <f t="shared" si="7"/>
        <v>17</v>
      </c>
      <c r="B19" s="114" t="s">
        <v>112</v>
      </c>
      <c r="C19" s="114" t="s">
        <v>113</v>
      </c>
      <c r="D19" s="113">
        <v>10</v>
      </c>
      <c r="E19" s="113">
        <v>3</v>
      </c>
      <c r="F19" s="114" t="s">
        <v>114</v>
      </c>
      <c r="G19" s="114" t="s">
        <v>115</v>
      </c>
      <c r="H19" s="116" t="s">
        <v>116</v>
      </c>
      <c r="I19" s="114" t="s">
        <v>115</v>
      </c>
      <c r="K19" s="114" t="s">
        <v>117</v>
      </c>
      <c r="L19" s="118"/>
      <c r="M19" s="134" t="s">
        <v>144</v>
      </c>
      <c r="N19" s="142" t="s">
        <v>546</v>
      </c>
      <c r="O19" s="119">
        <v>39948.6808912037</v>
      </c>
      <c r="P19" s="120">
        <f t="shared" si="6"/>
        <v>0.1808912037013215</v>
      </c>
      <c r="Q19" s="121">
        <f t="shared" si="0"/>
        <v>45</v>
      </c>
      <c r="R19" s="119">
        <v>39948.93005787037</v>
      </c>
      <c r="S19" s="120">
        <f t="shared" si="1"/>
        <v>0.24569444444609367</v>
      </c>
      <c r="T19" s="122" t="s">
        <v>600</v>
      </c>
      <c r="U19" s="123">
        <f t="shared" si="2"/>
        <v>35</v>
      </c>
      <c r="V19" s="124">
        <f t="shared" si="3"/>
        <v>38</v>
      </c>
      <c r="W19" s="119">
        <v>39949.56321759259</v>
      </c>
      <c r="X19" s="120">
        <f>IF(W19-R19&gt;0,W19-R19,(W19-R19)+1)</f>
        <v>0.633159722223354</v>
      </c>
      <c r="Y19" s="124">
        <f t="shared" si="4"/>
        <v>36</v>
      </c>
      <c r="Z19" s="124">
        <f t="shared" si="8"/>
        <v>38</v>
      </c>
      <c r="AA19" s="119">
        <v>39949.83657407408</v>
      </c>
      <c r="AB19" s="120">
        <f>IF(AA19-W19&gt;0,(AA19-W19)-(5/(24*60)),(AA19-W19)+1-(5/(24*60)))</f>
        <v>0.2698842592621481</v>
      </c>
      <c r="AC19" s="122" t="s">
        <v>600</v>
      </c>
      <c r="AD19" s="123">
        <f t="shared" si="5"/>
        <v>29</v>
      </c>
      <c r="AE19" s="124">
        <f>+RANK(AA19,AA$4:AA$51,1)</f>
        <v>37</v>
      </c>
      <c r="AF19" s="119"/>
      <c r="AG19" s="120"/>
      <c r="AH19" s="124"/>
      <c r="AI19" s="124"/>
      <c r="AJ19" s="119"/>
      <c r="AK19" s="120"/>
      <c r="AL19" s="122"/>
      <c r="AM19" s="123"/>
      <c r="AN19" s="124"/>
      <c r="AO19" s="119"/>
      <c r="AP19" s="120"/>
      <c r="AQ19" s="124"/>
      <c r="AR19" s="120"/>
      <c r="AS19" s="120"/>
      <c r="AT19" s="120"/>
      <c r="AU19" s="120"/>
      <c r="AV19" s="125"/>
      <c r="AW19" s="126"/>
      <c r="AX19" s="124"/>
      <c r="AY19" s="120"/>
      <c r="AZ19" s="120"/>
      <c r="BA19" s="127"/>
      <c r="BB19" s="125"/>
      <c r="BC19" s="129" t="s">
        <v>8</v>
      </c>
      <c r="BD19" s="125"/>
      <c r="BE19" s="129"/>
      <c r="BF19" s="128"/>
    </row>
    <row r="20" spans="1:58" s="114" customFormat="1" ht="13.5" customHeight="1">
      <c r="A20" s="113">
        <f t="shared" si="7"/>
        <v>18</v>
      </c>
      <c r="B20" s="114" t="s">
        <v>432</v>
      </c>
      <c r="C20" s="114" t="s">
        <v>433</v>
      </c>
      <c r="D20" s="115">
        <v>14.2</v>
      </c>
      <c r="E20" s="113" t="s">
        <v>68</v>
      </c>
      <c r="F20" s="114" t="s">
        <v>434</v>
      </c>
      <c r="G20" s="114" t="s">
        <v>440</v>
      </c>
      <c r="H20" s="116" t="s">
        <v>435</v>
      </c>
      <c r="I20" s="117" t="s">
        <v>436</v>
      </c>
      <c r="J20" s="117" t="s">
        <v>178</v>
      </c>
      <c r="K20" s="114" t="s">
        <v>437</v>
      </c>
      <c r="L20" s="118" t="s">
        <v>438</v>
      </c>
      <c r="M20" s="118" t="s">
        <v>439</v>
      </c>
      <c r="N20" s="114" t="s">
        <v>533</v>
      </c>
      <c r="O20" s="119">
        <v>39948.62956018518</v>
      </c>
      <c r="P20" s="120">
        <f t="shared" si="6"/>
        <v>0.12956018518161727</v>
      </c>
      <c r="Q20" s="121">
        <f t="shared" si="0"/>
        <v>10</v>
      </c>
      <c r="R20" s="119">
        <v>39948.815416666665</v>
      </c>
      <c r="S20" s="120">
        <f t="shared" si="1"/>
        <v>0.1823842592606929</v>
      </c>
      <c r="T20" s="122" t="s">
        <v>578</v>
      </c>
      <c r="U20" s="123">
        <f t="shared" si="2"/>
        <v>10</v>
      </c>
      <c r="V20" s="124">
        <f t="shared" si="3"/>
        <v>8</v>
      </c>
      <c r="W20" s="119">
        <v>39949.20135416667</v>
      </c>
      <c r="X20" s="120">
        <f>IF(W20-R20&gt;0,W20-R20,(W20-R20)+1)</f>
        <v>0.3859375000029104</v>
      </c>
      <c r="Y20" s="124">
        <f t="shared" si="4"/>
        <v>6</v>
      </c>
      <c r="Z20" s="124">
        <f t="shared" si="8"/>
        <v>8</v>
      </c>
      <c r="AA20" s="119">
        <v>39949.34305555555</v>
      </c>
      <c r="AB20" s="120">
        <f>IF(AA20-W20&gt;0,(AA20-W20)-(5/(24*60)),(AA20-W20)+1-(5/(24*60)))</f>
        <v>0.13822916666362695</v>
      </c>
      <c r="AC20" s="122" t="s">
        <v>608</v>
      </c>
      <c r="AD20" s="123">
        <f t="shared" si="5"/>
        <v>1</v>
      </c>
      <c r="AE20" s="124">
        <f>+RANK(AA20,AA$4:AA$51,1)</f>
        <v>2</v>
      </c>
      <c r="AF20" s="119">
        <v>39949.76422453704</v>
      </c>
      <c r="AG20" s="120">
        <f>IF(AF20-AA20&gt;0,AF20-AA20,(AF20-AA20)+1)</f>
        <v>0.42116898148378823</v>
      </c>
      <c r="AH20" s="124">
        <f>+RANK(AG20,AG$4:AG$51,1)</f>
        <v>3</v>
      </c>
      <c r="AI20" s="124">
        <f>+RANK(AF20,AF$4:AF$51,1)</f>
        <v>2</v>
      </c>
      <c r="AJ20" s="119">
        <v>39949.93763888889</v>
      </c>
      <c r="AK20" s="120">
        <f>IF(AJ20-AF20&gt;0,(AJ20-AF20)-(5/(24*60)),(AJ20-AF20)+1-(5/(24*60)))</f>
        <v>0.16994212963294963</v>
      </c>
      <c r="AL20" s="122" t="s">
        <v>627</v>
      </c>
      <c r="AM20" s="123">
        <f>+RANK(AK20,AK$4:AK$51,1)</f>
        <v>2</v>
      </c>
      <c r="AN20" s="124">
        <f>+RANK(AJ20,AJ$4:AJ$51,1)</f>
        <v>3</v>
      </c>
      <c r="AO20" s="119">
        <v>39950.04520833334</v>
      </c>
      <c r="AP20" s="120">
        <f>IF(AO20-AJ20&gt;0,AO20-AJ20,(AO20-AJ20)+1)</f>
        <v>0.10756944444437977</v>
      </c>
      <c r="AQ20" s="124">
        <f>+RANK(AP20,AP$4:AP$51,1)</f>
        <v>3</v>
      </c>
      <c r="AR20" s="120">
        <f>P20</f>
        <v>0.12956018518161727</v>
      </c>
      <c r="AS20" s="120">
        <f>X20</f>
        <v>0.3859375000029104</v>
      </c>
      <c r="AT20" s="120">
        <f>AG20</f>
        <v>0.42116898148378823</v>
      </c>
      <c r="AU20" s="120">
        <f>AP20</f>
        <v>0.10756944444437977</v>
      </c>
      <c r="AV20" s="125">
        <f>+AP20+AG20+X20+P20</f>
        <v>1.0442361111126957</v>
      </c>
      <c r="AW20" s="126">
        <f>AQ20</f>
        <v>3</v>
      </c>
      <c r="AX20" s="124"/>
      <c r="AY20" s="120">
        <f>+S20</f>
        <v>0.1823842592606929</v>
      </c>
      <c r="AZ20" s="120">
        <f>+AB20</f>
        <v>0.13822916666362695</v>
      </c>
      <c r="BA20" s="127">
        <f>+AK20</f>
        <v>0.16994212963294963</v>
      </c>
      <c r="BB20" s="125">
        <f>+S20+AB20+AK20</f>
        <v>0.4905555555572695</v>
      </c>
      <c r="BC20" s="129">
        <f>+RANK(BB20,BB$4:BB$51,1)</f>
        <v>2</v>
      </c>
      <c r="BD20" s="125">
        <f>+AV20+BB20</f>
        <v>1.5347916666699652</v>
      </c>
      <c r="BE20" s="129">
        <f>+RANK(BD20,BD$4:BD$51,1)</f>
        <v>3</v>
      </c>
      <c r="BF20" s="128" t="e">
        <f>+RANK(BE20,BE$51,1)</f>
        <v>#N/A</v>
      </c>
    </row>
    <row r="21" spans="1:58" s="114" customFormat="1" ht="13.5" customHeight="1">
      <c r="A21" s="113">
        <f t="shared" si="7"/>
        <v>19</v>
      </c>
      <c r="B21" s="114" t="s">
        <v>308</v>
      </c>
      <c r="C21" s="114" t="s">
        <v>309</v>
      </c>
      <c r="D21" s="136">
        <v>9.8</v>
      </c>
      <c r="E21" s="113">
        <v>3</v>
      </c>
      <c r="F21" s="114" t="s">
        <v>310</v>
      </c>
      <c r="G21" s="114" t="s">
        <v>311</v>
      </c>
      <c r="H21" s="116" t="s">
        <v>312</v>
      </c>
      <c r="I21" s="114" t="s">
        <v>195</v>
      </c>
      <c r="J21" s="117"/>
      <c r="K21" s="114" t="s">
        <v>313</v>
      </c>
      <c r="L21" s="118" t="s">
        <v>314</v>
      </c>
      <c r="M21" s="118" t="s">
        <v>315</v>
      </c>
      <c r="N21" s="142" t="s">
        <v>553</v>
      </c>
      <c r="O21" s="119">
        <v>39948.65305555556</v>
      </c>
      <c r="P21" s="120">
        <f t="shared" si="6"/>
        <v>0.15305555555823958</v>
      </c>
      <c r="Q21" s="121">
        <f t="shared" si="0"/>
        <v>30</v>
      </c>
      <c r="R21" s="119">
        <v>39948.852685185186</v>
      </c>
      <c r="S21" s="120">
        <f t="shared" si="1"/>
        <v>0.19615740740523002</v>
      </c>
      <c r="T21" s="122" t="s">
        <v>589</v>
      </c>
      <c r="U21" s="123">
        <f t="shared" si="2"/>
        <v>12</v>
      </c>
      <c r="V21" s="124">
        <f t="shared" si="3"/>
        <v>16</v>
      </c>
      <c r="W21" s="119">
        <v>39949.46666666667</v>
      </c>
      <c r="X21" s="120">
        <f>IF(W21-R21&gt;0,W21-R21,(W21-R21)+1)</f>
        <v>0.6139814814814599</v>
      </c>
      <c r="Y21" s="124">
        <f t="shared" si="4"/>
        <v>33</v>
      </c>
      <c r="Z21" s="124">
        <f t="shared" si="8"/>
        <v>16</v>
      </c>
      <c r="AA21" s="119">
        <v>39949.69751157407</v>
      </c>
      <c r="AB21" s="120">
        <f>IF(AA21-W21&gt;0,(AA21-W21)-(5/(24*60)),(AA21-W21)+1-(5/(24*60)))</f>
        <v>0.22737268518216702</v>
      </c>
      <c r="AC21" s="122" t="s">
        <v>614</v>
      </c>
      <c r="AD21" s="123">
        <f t="shared" si="5"/>
        <v>17</v>
      </c>
      <c r="AE21" s="124">
        <f>+RANK(AA21,AA$4:AA$51,1)</f>
        <v>26</v>
      </c>
      <c r="AF21" s="119">
        <v>39950.87957175926</v>
      </c>
      <c r="AG21" s="120">
        <f>IF(AF21-AA21&gt;0,AF21-AA21,(AF21-AA21)+1)</f>
        <v>1.182060185186856</v>
      </c>
      <c r="AH21" s="124">
        <f>+RANK(AG21,AG$4:AG$51,1)</f>
        <v>13</v>
      </c>
      <c r="AI21" s="124">
        <f>+RANK(AF21,AF$4:AF$51,1)</f>
        <v>10</v>
      </c>
      <c r="AJ21" s="119">
        <v>39951.15851851852</v>
      </c>
      <c r="AK21" s="120">
        <f>IF(AJ21-AF21&gt;0,(AJ21-AF21)-(5/(24*60)),(AJ21-AF21)+1-(5/(24*60)))</f>
        <v>0.27547453703704783</v>
      </c>
      <c r="AL21" s="122" t="s">
        <v>630</v>
      </c>
      <c r="AM21" s="123">
        <f>+RANK(AK21,AK$4:AK$51,1)</f>
        <v>11</v>
      </c>
      <c r="AN21" s="124">
        <f>+RANK(AJ21,AJ$4:AJ$51,1)</f>
        <v>10</v>
      </c>
      <c r="AO21" s="119">
        <v>39951.384664351855</v>
      </c>
      <c r="AP21" s="120">
        <f>IF(AO21-AJ21&gt;0,AO21-AJ21,(AO21-AJ21)+1)</f>
        <v>0.22614583333779592</v>
      </c>
      <c r="AQ21" s="124">
        <f>+RANK(AP21,AP$4:AP$51,1)</f>
        <v>14</v>
      </c>
      <c r="AR21" s="120">
        <f>P21</f>
        <v>0.15305555555823958</v>
      </c>
      <c r="AS21" s="120">
        <f>X21</f>
        <v>0.6139814814814599</v>
      </c>
      <c r="AT21" s="120">
        <f>AG21</f>
        <v>1.182060185186856</v>
      </c>
      <c r="AU21" s="120">
        <f>AP21</f>
        <v>0.22614583333779592</v>
      </c>
      <c r="AV21" s="125">
        <f>+AP21+AG21+X21+P21</f>
        <v>2.1752430555643514</v>
      </c>
      <c r="AW21" s="126">
        <f>AQ21</f>
        <v>14</v>
      </c>
      <c r="AX21" s="124"/>
      <c r="AY21" s="120">
        <f>+S21</f>
        <v>0.19615740740523002</v>
      </c>
      <c r="AZ21" s="120">
        <f>+AB21</f>
        <v>0.22737268518216702</v>
      </c>
      <c r="BA21" s="127">
        <f>+AK21</f>
        <v>0.27547453703704783</v>
      </c>
      <c r="BB21" s="125">
        <f>+S21+AB21+AK21</f>
        <v>0.6990046296244449</v>
      </c>
      <c r="BC21" s="129">
        <f>+RANK(BB21,BB$4:BB$51,1)</f>
        <v>8</v>
      </c>
      <c r="BD21" s="125">
        <f>+AV21+BB21</f>
        <v>2.8742476851887964</v>
      </c>
      <c r="BE21" s="129">
        <f>+RANK(BD21,BD$4:BD$51,1)</f>
        <v>11</v>
      </c>
      <c r="BF21" s="128" t="e">
        <f>+RANK(BE21,BE$51,1)</f>
        <v>#N/A</v>
      </c>
    </row>
    <row r="22" spans="1:58" s="114" customFormat="1" ht="13.5" customHeight="1">
      <c r="A22" s="113">
        <f t="shared" si="7"/>
        <v>20</v>
      </c>
      <c r="B22" s="114" t="s">
        <v>190</v>
      </c>
      <c r="C22" s="114" t="s">
        <v>191</v>
      </c>
      <c r="D22" s="113">
        <v>18</v>
      </c>
      <c r="E22" s="113" t="s">
        <v>68</v>
      </c>
      <c r="F22" s="114" t="s">
        <v>192</v>
      </c>
      <c r="G22" s="114" t="s">
        <v>193</v>
      </c>
      <c r="H22" s="116" t="s">
        <v>194</v>
      </c>
      <c r="I22" s="114" t="s">
        <v>195</v>
      </c>
      <c r="J22" s="114" t="s">
        <v>8</v>
      </c>
      <c r="K22" s="114" t="s">
        <v>196</v>
      </c>
      <c r="L22" s="118" t="s">
        <v>197</v>
      </c>
      <c r="M22" s="118" t="s">
        <v>198</v>
      </c>
      <c r="N22" s="142" t="s">
        <v>541</v>
      </c>
      <c r="O22" s="119">
        <v>39948.656168981484</v>
      </c>
      <c r="P22" s="120">
        <f t="shared" si="6"/>
        <v>0.1561689814843703</v>
      </c>
      <c r="Q22" s="121">
        <f t="shared" si="0"/>
        <v>32</v>
      </c>
      <c r="R22" s="119">
        <v>39948.897685185184</v>
      </c>
      <c r="S22" s="120">
        <f t="shared" si="1"/>
        <v>0.23804398147735306</v>
      </c>
      <c r="T22" s="122" t="s">
        <v>579</v>
      </c>
      <c r="U22" s="123">
        <f t="shared" si="2"/>
        <v>31</v>
      </c>
      <c r="V22" s="124">
        <f t="shared" si="3"/>
        <v>32</v>
      </c>
      <c r="W22" s="119">
        <v>39949.53357638889</v>
      </c>
      <c r="X22" s="120">
        <f>IF(W22-R22&gt;0,W22-R22,(W22-R22)+1)</f>
        <v>0.6358912037030677</v>
      </c>
      <c r="Y22" s="124">
        <f t="shared" si="4"/>
        <v>37</v>
      </c>
      <c r="Z22" s="124">
        <f t="shared" si="8"/>
        <v>32</v>
      </c>
      <c r="AA22" s="119">
        <v>39949.74019675926</v>
      </c>
      <c r="AB22" s="120">
        <f>IF(AA22-W22&gt;0,(AA22-W22)-(5/(24*60)),(AA22-W22)+1-(5/(24*60)))</f>
        <v>0.20314814815032556</v>
      </c>
      <c r="AC22" s="122" t="s">
        <v>619</v>
      </c>
      <c r="AD22" s="123">
        <f t="shared" si="5"/>
        <v>10</v>
      </c>
      <c r="AE22" s="124">
        <f>+RANK(AA22,AA$4:AA$51,1)</f>
        <v>29</v>
      </c>
      <c r="AF22" s="119"/>
      <c r="AG22" s="120"/>
      <c r="AH22" s="124"/>
      <c r="AI22" s="124"/>
      <c r="AJ22" s="119"/>
      <c r="AK22" s="120"/>
      <c r="AL22" s="122"/>
      <c r="AM22" s="123"/>
      <c r="AN22" s="124"/>
      <c r="AO22" s="119"/>
      <c r="AP22" s="120"/>
      <c r="AQ22" s="124"/>
      <c r="AR22" s="120"/>
      <c r="AS22" s="120"/>
      <c r="AT22" s="120"/>
      <c r="AU22" s="120"/>
      <c r="AV22" s="125"/>
      <c r="AW22" s="126"/>
      <c r="AX22" s="124"/>
      <c r="AY22" s="120"/>
      <c r="AZ22" s="120"/>
      <c r="BA22" s="127"/>
      <c r="BB22" s="125"/>
      <c r="BC22" s="128"/>
      <c r="BD22" s="125"/>
      <c r="BE22" s="129"/>
      <c r="BF22" s="128"/>
    </row>
    <row r="23" spans="1:58" s="114" customFormat="1" ht="13.5" customHeight="1">
      <c r="A23" s="113">
        <f t="shared" si="7"/>
        <v>21</v>
      </c>
      <c r="B23" s="114" t="s">
        <v>275</v>
      </c>
      <c r="C23" s="114" t="s">
        <v>276</v>
      </c>
      <c r="D23" s="115">
        <v>11</v>
      </c>
      <c r="E23" s="113">
        <v>2</v>
      </c>
      <c r="F23" s="114" t="s">
        <v>277</v>
      </c>
      <c r="G23" s="114" t="s">
        <v>278</v>
      </c>
      <c r="H23" s="116" t="s">
        <v>279</v>
      </c>
      <c r="I23" s="117" t="s">
        <v>278</v>
      </c>
      <c r="J23" s="117" t="s">
        <v>280</v>
      </c>
      <c r="K23" s="114" t="s">
        <v>281</v>
      </c>
      <c r="L23" s="118" t="s">
        <v>282</v>
      </c>
      <c r="M23" s="118" t="s">
        <v>283</v>
      </c>
      <c r="N23" s="114" t="s">
        <v>531</v>
      </c>
      <c r="O23" s="119">
        <v>39948.64130787037</v>
      </c>
      <c r="P23" s="120">
        <f t="shared" si="6"/>
        <v>0.14130787036992842</v>
      </c>
      <c r="Q23" s="121">
        <f t="shared" si="0"/>
        <v>23</v>
      </c>
      <c r="R23" s="119">
        <v>39948.85271990741</v>
      </c>
      <c r="S23" s="120">
        <f t="shared" si="1"/>
        <v>0.20793981481660417</v>
      </c>
      <c r="T23" s="122" t="s">
        <v>582</v>
      </c>
      <c r="U23" s="123">
        <f t="shared" si="2"/>
        <v>16</v>
      </c>
      <c r="V23" s="124">
        <f t="shared" si="3"/>
        <v>17</v>
      </c>
      <c r="W23" s="119">
        <v>39949.75</v>
      </c>
      <c r="X23" s="120">
        <f>IF(W23-R23&gt;0,W23-R23,(W23-R23)+1)</f>
        <v>0.8972800925912452</v>
      </c>
      <c r="Y23" s="124">
        <f t="shared" si="4"/>
        <v>42</v>
      </c>
      <c r="Z23" s="124">
        <f t="shared" si="8"/>
        <v>17</v>
      </c>
      <c r="AA23" s="119"/>
      <c r="AB23" s="120"/>
      <c r="AC23" s="122"/>
      <c r="AD23" s="123" t="s">
        <v>8</v>
      </c>
      <c r="AE23" s="124"/>
      <c r="AF23" s="119"/>
      <c r="AG23" s="120"/>
      <c r="AH23" s="124"/>
      <c r="AI23" s="124"/>
      <c r="AJ23" s="119"/>
      <c r="AK23" s="120"/>
      <c r="AL23" s="122"/>
      <c r="AM23" s="123"/>
      <c r="AN23" s="124"/>
      <c r="AO23" s="119"/>
      <c r="AP23" s="120"/>
      <c r="AQ23" s="124"/>
      <c r="AR23" s="120"/>
      <c r="AS23" s="120"/>
      <c r="AT23" s="120"/>
      <c r="AU23" s="120"/>
      <c r="AV23" s="125"/>
      <c r="AW23" s="126"/>
      <c r="AX23" s="124"/>
      <c r="AY23" s="120"/>
      <c r="AZ23" s="120"/>
      <c r="BA23" s="127"/>
      <c r="BB23" s="125"/>
      <c r="BC23" s="128"/>
      <c r="BD23" s="125"/>
      <c r="BE23" s="129"/>
      <c r="BF23" s="128"/>
    </row>
    <row r="24" spans="1:58" s="114" customFormat="1" ht="13.5" customHeight="1">
      <c r="A24" s="113">
        <f t="shared" si="7"/>
        <v>22</v>
      </c>
      <c r="B24" s="114" t="s">
        <v>257</v>
      </c>
      <c r="C24" s="114" t="s">
        <v>258</v>
      </c>
      <c r="D24" s="113">
        <v>13.7</v>
      </c>
      <c r="E24" s="113">
        <v>3</v>
      </c>
      <c r="F24" s="114" t="s">
        <v>259</v>
      </c>
      <c r="G24" s="114" t="s">
        <v>260</v>
      </c>
      <c r="H24" s="116" t="s">
        <v>261</v>
      </c>
      <c r="I24" s="114" t="s">
        <v>262</v>
      </c>
      <c r="J24" s="114" t="s">
        <v>99</v>
      </c>
      <c r="L24" s="118" t="s">
        <v>263</v>
      </c>
      <c r="M24" s="118" t="s">
        <v>264</v>
      </c>
      <c r="N24" s="142" t="s">
        <v>536</v>
      </c>
      <c r="O24" s="119">
        <v>39948.66322916667</v>
      </c>
      <c r="P24" s="120">
        <f t="shared" si="6"/>
        <v>0.16322916666831588</v>
      </c>
      <c r="Q24" s="121">
        <f t="shared" si="0"/>
        <v>37</v>
      </c>
      <c r="R24" s="119">
        <v>39948.95358796296</v>
      </c>
      <c r="S24" s="120">
        <f t="shared" si="1"/>
        <v>0.28688657407150864</v>
      </c>
      <c r="T24" s="122" t="s">
        <v>594</v>
      </c>
      <c r="U24" s="123">
        <f t="shared" si="2"/>
        <v>42</v>
      </c>
      <c r="V24" s="124">
        <f t="shared" si="3"/>
        <v>44</v>
      </c>
      <c r="W24" s="119">
        <v>39949.550150462965</v>
      </c>
      <c r="X24" s="120">
        <f>IF(W24-R24&gt;0,W24-R24,(W24-R24)+1)</f>
        <v>0.5965625000026193</v>
      </c>
      <c r="Y24" s="124">
        <f t="shared" si="4"/>
        <v>30</v>
      </c>
      <c r="Z24" s="124">
        <f t="shared" si="8"/>
        <v>44</v>
      </c>
      <c r="AA24" s="119">
        <v>39949.5</v>
      </c>
      <c r="AB24" s="120">
        <f>IF(AA24-W24&gt;0,(AA24-W24)-(5/(24*60)),(AA24-W24)+1-(5/(24*60)))</f>
        <v>0.9463773148131117</v>
      </c>
      <c r="AC24" s="122" t="s">
        <v>594</v>
      </c>
      <c r="AD24" s="123">
        <f t="shared" si="5"/>
        <v>39</v>
      </c>
      <c r="AE24" s="124">
        <f>+RANK(AA24,AA$4:AA$51,1)</f>
        <v>13</v>
      </c>
      <c r="AF24" s="119"/>
      <c r="AG24" s="120"/>
      <c r="AH24" s="124"/>
      <c r="AI24" s="124"/>
      <c r="AJ24" s="119"/>
      <c r="AK24" s="120"/>
      <c r="AL24" s="122"/>
      <c r="AM24" s="123"/>
      <c r="AN24" s="124"/>
      <c r="AO24" s="119"/>
      <c r="AP24" s="120"/>
      <c r="AQ24" s="124"/>
      <c r="AR24" s="120"/>
      <c r="AS24" s="120"/>
      <c r="AT24" s="120"/>
      <c r="AU24" s="120"/>
      <c r="AV24" s="125"/>
      <c r="AW24" s="126"/>
      <c r="AX24" s="124"/>
      <c r="AY24" s="120"/>
      <c r="AZ24" s="120"/>
      <c r="BA24" s="127"/>
      <c r="BB24" s="125"/>
      <c r="BC24" s="128"/>
      <c r="BD24" s="125"/>
      <c r="BE24" s="129"/>
      <c r="BF24" s="128"/>
    </row>
    <row r="25" spans="1:58" s="114" customFormat="1" ht="13.5" customHeight="1">
      <c r="A25" s="113">
        <f t="shared" si="7"/>
        <v>23</v>
      </c>
      <c r="B25" s="114" t="s">
        <v>427</v>
      </c>
      <c r="C25" s="114" t="s">
        <v>326</v>
      </c>
      <c r="D25" s="113">
        <v>10.6</v>
      </c>
      <c r="E25" s="113" t="s">
        <v>231</v>
      </c>
      <c r="F25" s="114" t="s">
        <v>327</v>
      </c>
      <c r="G25" s="114" t="s">
        <v>328</v>
      </c>
      <c r="H25" s="116" t="s">
        <v>329</v>
      </c>
      <c r="I25" s="114" t="s">
        <v>330</v>
      </c>
      <c r="J25" s="114" t="s">
        <v>331</v>
      </c>
      <c r="K25" s="114" t="s">
        <v>332</v>
      </c>
      <c r="L25" s="118" t="s">
        <v>333</v>
      </c>
      <c r="M25" s="118" t="s">
        <v>334</v>
      </c>
      <c r="N25" s="114" t="s">
        <v>516</v>
      </c>
      <c r="O25" s="119">
        <v>39948.6578125</v>
      </c>
      <c r="P25" s="120">
        <f t="shared" si="6"/>
        <v>0.1578125000014552</v>
      </c>
      <c r="Q25" s="121">
        <f t="shared" si="0"/>
        <v>33</v>
      </c>
      <c r="R25" s="119">
        <v>39948.95150462963</v>
      </c>
      <c r="S25" s="120">
        <f t="shared" si="1"/>
        <v>0.29021990740552106</v>
      </c>
      <c r="T25" s="122" t="s">
        <v>591</v>
      </c>
      <c r="U25" s="123">
        <f t="shared" si="2"/>
        <v>44</v>
      </c>
      <c r="V25" s="124">
        <f t="shared" si="3"/>
        <v>43</v>
      </c>
      <c r="W25" s="119">
        <v>39949.55353009259</v>
      </c>
      <c r="X25" s="120">
        <f>IF(W25-R25&gt;0,W25-R25,(W25-R25)+1)</f>
        <v>0.6020254629620467</v>
      </c>
      <c r="Y25" s="124">
        <f t="shared" si="4"/>
        <v>32</v>
      </c>
      <c r="Z25" s="124">
        <f t="shared" si="8"/>
        <v>43</v>
      </c>
      <c r="AA25" s="119">
        <v>39949.86413194444</v>
      </c>
      <c r="AB25" s="120">
        <f>IF(AA25-W25&gt;0,(AA25-W25)-(5/(24*60)),(AA25-W25)+1-(5/(24*60)))</f>
        <v>0.3071296296297482</v>
      </c>
      <c r="AC25" s="122" t="s">
        <v>622</v>
      </c>
      <c r="AD25" s="123">
        <f t="shared" si="5"/>
        <v>33</v>
      </c>
      <c r="AE25" s="124">
        <f>+RANK(AA25,AA$4:AA$51,1)</f>
        <v>39</v>
      </c>
      <c r="AF25" s="119">
        <v>39950.9744212963</v>
      </c>
      <c r="AG25" s="120">
        <f>IF(AF25-AA25&gt;0,AF25-AA25,(AF25-AA25)+1)</f>
        <v>1.1102893518545898</v>
      </c>
      <c r="AH25" s="124">
        <f>+RANK(AG25,AG$4:AG$51,1)</f>
        <v>11</v>
      </c>
      <c r="AI25" s="124">
        <f>+RANK(AF25,AF$4:AF$51,1)</f>
        <v>14</v>
      </c>
      <c r="AJ25" s="119">
        <v>39951.28402777778</v>
      </c>
      <c r="AK25" s="120">
        <f>IF(AJ25-AF25&gt;0,(AJ25-AF25)-(5/(24*60)),(AJ25-AF25)+1-(5/(24*60)))</f>
        <v>0.30613425925952875</v>
      </c>
      <c r="AL25" s="122" t="s">
        <v>632</v>
      </c>
      <c r="AM25" s="123">
        <f>+RANK(AK25,AK$4:AK$51,1)</f>
        <v>13</v>
      </c>
      <c r="AN25" s="124">
        <f>+RANK(AJ25,AJ$4:AJ$51,1)</f>
        <v>13</v>
      </c>
      <c r="AO25" s="119">
        <v>39951.50381944444</v>
      </c>
      <c r="AP25" s="120">
        <f>IF(AO25-AJ25&gt;0,AO25-AJ25,(AO25-AJ25)+1)</f>
        <v>0.21979166666278616</v>
      </c>
      <c r="AQ25" s="124">
        <f>+RANK(AP25,AP$4:AP$51,1)</f>
        <v>13</v>
      </c>
      <c r="AR25" s="120">
        <f>P25</f>
        <v>0.1578125000014552</v>
      </c>
      <c r="AS25" s="120">
        <f>X25</f>
        <v>0.6020254629620467</v>
      </c>
      <c r="AT25" s="120">
        <f>AG25</f>
        <v>1.1102893518545898</v>
      </c>
      <c r="AU25" s="120">
        <f>AP25</f>
        <v>0.21979166666278616</v>
      </c>
      <c r="AV25" s="125">
        <f>+AP25+AG25+X25+P25</f>
        <v>2.089918981480878</v>
      </c>
      <c r="AW25" s="126">
        <f>AQ25</f>
        <v>13</v>
      </c>
      <c r="AX25" s="124"/>
      <c r="AY25" s="120">
        <f>+S25</f>
        <v>0.29021990740552106</v>
      </c>
      <c r="AZ25" s="120">
        <f>+AB25</f>
        <v>0.3071296296297482</v>
      </c>
      <c r="BA25" s="127">
        <f>+AK25</f>
        <v>0.30613425925952875</v>
      </c>
      <c r="BB25" s="125">
        <f>+S25+AB25+AK25</f>
        <v>0.903483796294798</v>
      </c>
      <c r="BC25" s="129">
        <f>+RANK(BB25,BB$4:BB$51,1)</f>
        <v>13</v>
      </c>
      <c r="BD25" s="125">
        <f>+AV25+BB25</f>
        <v>2.993402777775676</v>
      </c>
      <c r="BE25" s="129">
        <f>+RANK(BD25,BD$4:BD$51,1)</f>
        <v>14</v>
      </c>
      <c r="BF25" s="128" t="e">
        <f>+RANK(BE25,BE$51,1)</f>
        <v>#N/A</v>
      </c>
    </row>
    <row r="26" spans="1:58" s="114" customFormat="1" ht="13.5" customHeight="1">
      <c r="A26" s="113">
        <f t="shared" si="7"/>
        <v>24</v>
      </c>
      <c r="B26" s="114" t="s">
        <v>199</v>
      </c>
      <c r="C26" s="114" t="s">
        <v>200</v>
      </c>
      <c r="D26" s="115">
        <v>12.3</v>
      </c>
      <c r="E26" s="113" t="s">
        <v>68</v>
      </c>
      <c r="F26" s="114" t="s">
        <v>201</v>
      </c>
      <c r="G26" s="114" t="s">
        <v>208</v>
      </c>
      <c r="H26" s="116" t="s">
        <v>202</v>
      </c>
      <c r="I26" s="117" t="s">
        <v>203</v>
      </c>
      <c r="J26" s="117" t="s">
        <v>204</v>
      </c>
      <c r="K26" s="114" t="s">
        <v>205</v>
      </c>
      <c r="L26" s="118" t="s">
        <v>206</v>
      </c>
      <c r="M26" s="118" t="s">
        <v>207</v>
      </c>
      <c r="N26" s="114" t="s">
        <v>514</v>
      </c>
      <c r="O26" s="119">
        <v>39948.67076388889</v>
      </c>
      <c r="P26" s="120">
        <f t="shared" si="6"/>
        <v>0.17076388889108784</v>
      </c>
      <c r="Q26" s="121">
        <f t="shared" si="0"/>
        <v>43</v>
      </c>
      <c r="R26" s="119">
        <v>39948.893842592595</v>
      </c>
      <c r="S26" s="120">
        <f t="shared" si="1"/>
        <v>0.21960648148200967</v>
      </c>
      <c r="T26" s="122" t="s">
        <v>581</v>
      </c>
      <c r="U26" s="123">
        <f t="shared" si="2"/>
        <v>20</v>
      </c>
      <c r="V26" s="124">
        <f t="shared" si="3"/>
        <v>31</v>
      </c>
      <c r="W26" s="119">
        <v>39949.47315972222</v>
      </c>
      <c r="X26" s="120">
        <f>IF(W26-R26&gt;0,W26-R26,(W26-R26)+1)</f>
        <v>0.5793171296245418</v>
      </c>
      <c r="Y26" s="124">
        <f t="shared" si="4"/>
        <v>24</v>
      </c>
      <c r="Z26" s="124">
        <f t="shared" si="8"/>
        <v>31</v>
      </c>
      <c r="AA26" s="119">
        <v>39949.66685185185</v>
      </c>
      <c r="AB26" s="120">
        <f>IF(AA26-W26&gt;0,(AA26-W26)-(5/(24*60)),(AA26-W26)+1-(5/(24*60)))</f>
        <v>0.19021990740697625</v>
      </c>
      <c r="AC26" s="122" t="s">
        <v>615</v>
      </c>
      <c r="AD26" s="123">
        <f t="shared" si="5"/>
        <v>7</v>
      </c>
      <c r="AE26" s="124">
        <f>+RANK(AA26,AA$4:AA$51,1)</f>
        <v>21</v>
      </c>
      <c r="AF26" s="119">
        <v>39951.30795138889</v>
      </c>
      <c r="AG26" s="120">
        <f>IF(AF26-AA26&gt;0,AF26-AA26,(AF26-AA26)+1)</f>
        <v>1.6410995370388264</v>
      </c>
      <c r="AH26" s="124">
        <f>+RANK(AG26,AG$4:AG$51,1)</f>
        <v>15</v>
      </c>
      <c r="AI26" s="124">
        <f>+RANK(AF26,AF$4:AF$51,1)</f>
        <v>15</v>
      </c>
      <c r="AJ26" s="119">
        <v>39951.50560185185</v>
      </c>
      <c r="AK26" s="120">
        <f>IF(AJ26-AF26&gt;0,(AJ26-AF26)-(5/(24*60)),(AJ26-AF26)+1-(5/(24*60)))</f>
        <v>0.19417824074157075</v>
      </c>
      <c r="AL26" s="122" t="s">
        <v>633</v>
      </c>
      <c r="AM26" s="123">
        <f>+RANK(AK26,AK$4:AK$51,1)</f>
        <v>5</v>
      </c>
      <c r="AN26" s="124">
        <f>+RANK(AJ26,AJ$4:AJ$51,1)</f>
        <v>15</v>
      </c>
      <c r="AO26" s="119">
        <v>39951.5</v>
      </c>
      <c r="AP26" s="120">
        <f>IF(AO26-AJ26&gt;0,AO26-AJ26,(AO26-AJ26)+1)</f>
        <v>0.9943981481483206</v>
      </c>
      <c r="AQ26" s="124">
        <f>+RANK(AP26,AP$4:AP$51,1)</f>
        <v>15</v>
      </c>
      <c r="AR26" s="120">
        <f>P26</f>
        <v>0.17076388889108784</v>
      </c>
      <c r="AS26" s="120">
        <f>X26</f>
        <v>0.5793171296245418</v>
      </c>
      <c r="AT26" s="120">
        <f>AG26</f>
        <v>1.6410995370388264</v>
      </c>
      <c r="AU26" s="120">
        <f>AP26</f>
        <v>0.9943981481483206</v>
      </c>
      <c r="AV26" s="125">
        <f>+AP26+AG26+X26+P26</f>
        <v>3.3855787037027767</v>
      </c>
      <c r="AW26" s="126">
        <f>AQ26</f>
        <v>15</v>
      </c>
      <c r="AX26" s="124"/>
      <c r="AY26" s="120">
        <f>+S26</f>
        <v>0.21960648148200967</v>
      </c>
      <c r="AZ26" s="120">
        <f>+AB26</f>
        <v>0.19021990740697625</v>
      </c>
      <c r="BA26" s="127">
        <f>+AK26</f>
        <v>0.19417824074157075</v>
      </c>
      <c r="BB26" s="125">
        <f>+S26+AB26+AK26</f>
        <v>0.6040046296305567</v>
      </c>
      <c r="BC26" s="129">
        <f>+RANK(BB26,BB$4:BB$51,1)</f>
        <v>6</v>
      </c>
      <c r="BD26" s="125">
        <f>+AV26+BB26</f>
        <v>3.9895833333333335</v>
      </c>
      <c r="BE26" s="129">
        <f>+RANK(BD26,BD$4:BD$51,1)</f>
        <v>15</v>
      </c>
      <c r="BF26" s="128" t="e">
        <f>+RANK(BE26,BE$51,1)</f>
        <v>#N/A</v>
      </c>
    </row>
    <row r="27" spans="1:58" s="114" customFormat="1" ht="13.5" customHeight="1">
      <c r="A27" s="113">
        <f t="shared" si="7"/>
        <v>25</v>
      </c>
      <c r="B27" s="114" t="s">
        <v>300</v>
      </c>
      <c r="C27" s="114" t="s">
        <v>301</v>
      </c>
      <c r="D27" s="115">
        <v>10.6</v>
      </c>
      <c r="E27" s="113">
        <v>3</v>
      </c>
      <c r="F27" s="114" t="s">
        <v>302</v>
      </c>
      <c r="G27" s="114" t="s">
        <v>303</v>
      </c>
      <c r="H27" s="116" t="s">
        <v>304</v>
      </c>
      <c r="I27" s="117" t="s">
        <v>305</v>
      </c>
      <c r="J27" s="117" t="s">
        <v>306</v>
      </c>
      <c r="K27" s="114" t="s">
        <v>307</v>
      </c>
      <c r="L27" s="118"/>
      <c r="M27" s="107"/>
      <c r="N27" s="142" t="s">
        <v>538</v>
      </c>
      <c r="O27" s="119">
        <v>39948.637604166666</v>
      </c>
      <c r="P27" s="120">
        <f t="shared" si="6"/>
        <v>0.13760416666627862</v>
      </c>
      <c r="Q27" s="121">
        <f t="shared" si="0"/>
        <v>16</v>
      </c>
      <c r="R27" s="119">
        <v>39948.8659837963</v>
      </c>
      <c r="S27" s="120">
        <f t="shared" si="1"/>
        <v>0.22490740741017767</v>
      </c>
      <c r="T27" s="122" t="s">
        <v>571</v>
      </c>
      <c r="U27" s="123">
        <f t="shared" si="2"/>
        <v>26</v>
      </c>
      <c r="V27" s="124">
        <f t="shared" si="3"/>
        <v>22</v>
      </c>
      <c r="W27" s="119">
        <v>39949.27569444444</v>
      </c>
      <c r="X27" s="120">
        <f>IF(W27-R27&gt;0,W27-R27,(W27-R27)+1)</f>
        <v>0.4097106481422088</v>
      </c>
      <c r="Y27" s="124">
        <f t="shared" si="4"/>
        <v>9</v>
      </c>
      <c r="Z27" s="124">
        <f t="shared" si="8"/>
        <v>22</v>
      </c>
      <c r="AA27" s="119">
        <v>39949.530648148146</v>
      </c>
      <c r="AB27" s="120">
        <f>IF(AA27-W27&gt;0,(AA27-W27)-(5/(24*60)),(AA27-W27)+1-(5/(24*60)))</f>
        <v>0.25148148148259175</v>
      </c>
      <c r="AC27" s="122" t="s">
        <v>571</v>
      </c>
      <c r="AD27" s="123">
        <f t="shared" si="5"/>
        <v>25</v>
      </c>
      <c r="AE27" s="124">
        <f>+RANK(AA27,AA$4:AA$51,1)</f>
        <v>15</v>
      </c>
      <c r="AF27" s="119"/>
      <c r="AG27" s="120"/>
      <c r="AH27" s="124"/>
      <c r="AI27" s="124"/>
      <c r="AJ27" s="119"/>
      <c r="AK27" s="120"/>
      <c r="AL27" s="122"/>
      <c r="AM27" s="123"/>
      <c r="AN27" s="124"/>
      <c r="AO27" s="119"/>
      <c r="AP27" s="120"/>
      <c r="AQ27" s="124"/>
      <c r="AR27" s="120"/>
      <c r="AS27" s="120"/>
      <c r="AT27" s="120"/>
      <c r="AU27" s="120"/>
      <c r="AV27" s="125"/>
      <c r="AW27" s="126"/>
      <c r="AX27" s="124"/>
      <c r="AY27" s="120"/>
      <c r="AZ27" s="120"/>
      <c r="BA27" s="127"/>
      <c r="BB27" s="125"/>
      <c r="BC27" s="129" t="s">
        <v>8</v>
      </c>
      <c r="BD27" s="125"/>
      <c r="BE27" s="129"/>
      <c r="BF27" s="128"/>
    </row>
    <row r="28" spans="1:58" s="114" customFormat="1" ht="13.5" customHeight="1">
      <c r="A28" s="113">
        <f t="shared" si="7"/>
        <v>26</v>
      </c>
      <c r="B28" s="114" t="s">
        <v>292</v>
      </c>
      <c r="C28" s="114" t="s">
        <v>293</v>
      </c>
      <c r="D28" s="115">
        <v>13.7</v>
      </c>
      <c r="E28" s="113">
        <v>1</v>
      </c>
      <c r="F28" s="114" t="s">
        <v>294</v>
      </c>
      <c r="G28" s="135" t="s">
        <v>295</v>
      </c>
      <c r="H28" s="114" t="s">
        <v>296</v>
      </c>
      <c r="I28" s="117" t="s">
        <v>295</v>
      </c>
      <c r="J28" s="117" t="s">
        <v>297</v>
      </c>
      <c r="L28" s="118" t="s">
        <v>298</v>
      </c>
      <c r="M28" s="118" t="s">
        <v>299</v>
      </c>
      <c r="N28" s="143" t="s">
        <v>534</v>
      </c>
      <c r="O28" s="119">
        <v>39948.611875</v>
      </c>
      <c r="P28" s="120">
        <f t="shared" si="6"/>
        <v>0.1118750000023283</v>
      </c>
      <c r="Q28" s="121">
        <f t="shared" si="0"/>
        <v>2</v>
      </c>
      <c r="R28" s="119">
        <v>39948.78094907408</v>
      </c>
      <c r="S28" s="120">
        <f t="shared" si="1"/>
        <v>0.1656018518519381</v>
      </c>
      <c r="T28" s="122" t="s">
        <v>558</v>
      </c>
      <c r="U28" s="123">
        <f t="shared" si="2"/>
        <v>6</v>
      </c>
      <c r="V28" s="124">
        <f t="shared" si="3"/>
        <v>3</v>
      </c>
      <c r="W28" s="119">
        <v>39949.125625</v>
      </c>
      <c r="X28" s="120">
        <f>IF(W28-R28&gt;0,W28-R28,(W28-R28)+1)</f>
        <v>0.34467592592409346</v>
      </c>
      <c r="Y28" s="124">
        <f t="shared" si="4"/>
        <v>3</v>
      </c>
      <c r="Z28" s="124">
        <f t="shared" si="8"/>
        <v>3</v>
      </c>
      <c r="AA28" s="119">
        <v>39949.36724537037</v>
      </c>
      <c r="AB28" s="120">
        <f>IF(AA28-W28&gt;0,(AA28-W28)-(5/(24*60)),(AA28-W28)+1-(5/(24*60)))</f>
        <v>0.23814814814654206</v>
      </c>
      <c r="AC28" s="122" t="s">
        <v>558</v>
      </c>
      <c r="AD28" s="123">
        <f t="shared" si="5"/>
        <v>18</v>
      </c>
      <c r="AE28" s="124">
        <f>+RANK(AA28,AA$4:AA$51,1)</f>
        <v>5</v>
      </c>
      <c r="AF28" s="119">
        <v>39949.7683912037</v>
      </c>
      <c r="AG28" s="120">
        <f>IF(AF28-AA28&gt;0,AF28-AA28,(AF28-AA28)+1)</f>
        <v>0.40114583333343035</v>
      </c>
      <c r="AH28" s="124">
        <f>+RANK(AG28,AG$4:AG$51,1)</f>
        <v>2</v>
      </c>
      <c r="AI28" s="124">
        <f>+RANK(AF28,AF$4:AF$51,1)</f>
        <v>4</v>
      </c>
      <c r="AJ28" s="119">
        <v>39949.91069444444</v>
      </c>
      <c r="AK28" s="120">
        <f>IF(AJ28-AF28&gt;0,(AJ28-AF28)-(5/(24*60)),(AJ28-AF28)+1-(5/(24*60)))</f>
        <v>0.13883101851792568</v>
      </c>
      <c r="AL28" s="122" t="s">
        <v>558</v>
      </c>
      <c r="AM28" s="123">
        <f>+RANK(AK28,AK$4:AK$51,1)</f>
        <v>1</v>
      </c>
      <c r="AN28" s="124">
        <f>+RANK(AJ28,AJ$4:AJ$51,1)</f>
        <v>2</v>
      </c>
      <c r="AO28" s="119">
        <v>39950.00237268519</v>
      </c>
      <c r="AP28" s="120">
        <f>IF(AO28-AJ28&gt;0,AO28-AJ28,(AO28-AJ28)+1)</f>
        <v>0.09167824074393138</v>
      </c>
      <c r="AQ28" s="124">
        <f>+RANK(AP28,AP$4:AP$51,1)</f>
        <v>2</v>
      </c>
      <c r="AR28" s="120">
        <f>P28</f>
        <v>0.1118750000023283</v>
      </c>
      <c r="AS28" s="120">
        <f>X28</f>
        <v>0.34467592592409346</v>
      </c>
      <c r="AT28" s="120">
        <f>AG28</f>
        <v>0.40114583333343035</v>
      </c>
      <c r="AU28" s="120">
        <f>AP28</f>
        <v>0.09167824074393138</v>
      </c>
      <c r="AV28" s="125">
        <f>+AP28+AG28+X28+P28</f>
        <v>0.9493750000037835</v>
      </c>
      <c r="AW28" s="126">
        <f>AQ28</f>
        <v>2</v>
      </c>
      <c r="AX28" s="124"/>
      <c r="AY28" s="120">
        <f>+S28</f>
        <v>0.1656018518519381</v>
      </c>
      <c r="AZ28" s="120">
        <f>+AB28</f>
        <v>0.23814814814654206</v>
      </c>
      <c r="BA28" s="127">
        <f>+AK28</f>
        <v>0.13883101851792568</v>
      </c>
      <c r="BB28" s="125">
        <f>+S28+AB28+AK28</f>
        <v>0.5425810185164058</v>
      </c>
      <c r="BC28" s="129">
        <f>+RANK(BB28,BB$4:BB$51,1)</f>
        <v>5</v>
      </c>
      <c r="BD28" s="125">
        <f>+AV28+BB28</f>
        <v>1.4919560185201894</v>
      </c>
      <c r="BE28" s="129">
        <f>+RANK(BD28,BD$4:BD$51,1)</f>
        <v>2</v>
      </c>
      <c r="BF28" s="128" t="e">
        <f>+RANK(BE28,BE$51,1)</f>
        <v>#N/A</v>
      </c>
    </row>
    <row r="29" spans="1:58" s="114" customFormat="1" ht="13.5" customHeight="1">
      <c r="A29" s="113">
        <f t="shared" si="7"/>
        <v>27</v>
      </c>
      <c r="B29" s="114" t="s">
        <v>381</v>
      </c>
      <c r="C29" s="114" t="s">
        <v>382</v>
      </c>
      <c r="D29" s="115">
        <v>10.5</v>
      </c>
      <c r="E29" s="113">
        <v>3</v>
      </c>
      <c r="F29" s="114" t="s">
        <v>383</v>
      </c>
      <c r="G29" s="114" t="s">
        <v>384</v>
      </c>
      <c r="H29" s="116" t="s">
        <v>385</v>
      </c>
      <c r="I29" s="117" t="s">
        <v>131</v>
      </c>
      <c r="J29" s="117"/>
      <c r="K29" s="114" t="s">
        <v>386</v>
      </c>
      <c r="L29" s="118" t="s">
        <v>387</v>
      </c>
      <c r="M29" s="118" t="s">
        <v>388</v>
      </c>
      <c r="N29" s="114" t="s">
        <v>519</v>
      </c>
      <c r="O29" s="119">
        <v>39948.66112268518</v>
      </c>
      <c r="P29" s="120">
        <f t="shared" si="6"/>
        <v>0.1611226851819083</v>
      </c>
      <c r="Q29" s="121">
        <f t="shared" si="0"/>
        <v>36</v>
      </c>
      <c r="R29" s="119">
        <v>39948.93790509259</v>
      </c>
      <c r="S29" s="120">
        <f t="shared" si="1"/>
        <v>0.27331018518856987</v>
      </c>
      <c r="T29" s="122" t="s">
        <v>593</v>
      </c>
      <c r="U29" s="123">
        <f t="shared" si="2"/>
        <v>40</v>
      </c>
      <c r="V29" s="124">
        <f t="shared" si="3"/>
        <v>39</v>
      </c>
      <c r="W29" s="119">
        <v>39949.52162037037</v>
      </c>
      <c r="X29" s="120">
        <f>IF(W29-R29&gt;0,W29-R29,(W29-R29)+1)</f>
        <v>0.5837152777748997</v>
      </c>
      <c r="Y29" s="124">
        <f t="shared" si="4"/>
        <v>26</v>
      </c>
      <c r="Z29" s="124">
        <f t="shared" si="8"/>
        <v>39</v>
      </c>
      <c r="AA29" s="119">
        <v>39949.85810185185</v>
      </c>
      <c r="AB29" s="120">
        <f>IF(AA29-W29&gt;0,(AA29-W29)-(5/(24*60)),(AA29-W29)+1-(5/(24*60)))</f>
        <v>0.3330092592627302</v>
      </c>
      <c r="AC29" s="122" t="s">
        <v>617</v>
      </c>
      <c r="AD29" s="123">
        <f t="shared" si="5"/>
        <v>35</v>
      </c>
      <c r="AE29" s="124">
        <f>+RANK(AA29,AA$4:AA$51,1)</f>
        <v>38</v>
      </c>
      <c r="AF29" s="119">
        <v>39950.893171296295</v>
      </c>
      <c r="AG29" s="120">
        <f>IF(AF29-AA29&gt;0,AF29-AA29,(AF29-AA29)+1)</f>
        <v>1.0350694444423425</v>
      </c>
      <c r="AH29" s="124">
        <f>+RANK(AG29,AG$4:AG$51,1)</f>
        <v>10</v>
      </c>
      <c r="AI29" s="124">
        <f>+RANK(AF29,AF$4:AF$51,1)</f>
        <v>11</v>
      </c>
      <c r="AJ29" s="119">
        <v>39951.25356481481</v>
      </c>
      <c r="AK29" s="120">
        <f>IF(AJ29-AF29&gt;0,(AJ29-AF29)-(5/(24*60)),(AJ29-AF29)+1-(5/(24*60)))</f>
        <v>0.3569212962942806</v>
      </c>
      <c r="AL29" s="122" t="s">
        <v>631</v>
      </c>
      <c r="AM29" s="123">
        <f>+RANK(AK29,AK$4:AK$51,1)</f>
        <v>14</v>
      </c>
      <c r="AN29" s="124">
        <f>+RANK(AJ29,AJ$4:AJ$51,1)</f>
        <v>12</v>
      </c>
      <c r="AO29" s="119">
        <v>39951.441782407404</v>
      </c>
      <c r="AP29" s="120">
        <f>IF(AO29-AJ29&gt;0,AO29-AJ29,(AO29-AJ29)+1)</f>
        <v>0.18821759259299142</v>
      </c>
      <c r="AQ29" s="124">
        <f>+RANK(AP29,AP$4:AP$51,1)</f>
        <v>11</v>
      </c>
      <c r="AR29" s="120">
        <f>P29</f>
        <v>0.1611226851819083</v>
      </c>
      <c r="AS29" s="120">
        <f>X29</f>
        <v>0.5837152777748997</v>
      </c>
      <c r="AT29" s="120">
        <f>AG29</f>
        <v>1.0350694444423425</v>
      </c>
      <c r="AU29" s="120">
        <f>AP29</f>
        <v>0.18821759259299142</v>
      </c>
      <c r="AV29" s="125">
        <f>+AP29+AG29+X29+P29</f>
        <v>1.968124999992142</v>
      </c>
      <c r="AW29" s="126">
        <f>AQ29</f>
        <v>11</v>
      </c>
      <c r="AX29" s="124"/>
      <c r="AY29" s="120">
        <f>+S29</f>
        <v>0.27331018518856987</v>
      </c>
      <c r="AZ29" s="120">
        <f>+AB29</f>
        <v>0.3330092592627302</v>
      </c>
      <c r="BA29" s="127">
        <f>+AK29</f>
        <v>0.3569212962942806</v>
      </c>
      <c r="BB29" s="125">
        <f>+S29+AB29+AK29</f>
        <v>0.9632407407455806</v>
      </c>
      <c r="BC29" s="129">
        <f>+RANK(BB29,BB$4:BB$51,1)</f>
        <v>14</v>
      </c>
      <c r="BD29" s="125">
        <f>+AV29+BB29</f>
        <v>2.9313657407377227</v>
      </c>
      <c r="BE29" s="129">
        <f>+RANK(BD29,BD$4:BD$51,1)</f>
        <v>12</v>
      </c>
      <c r="BF29" s="128" t="e">
        <f>+RANK(BE29,BE$51,1)</f>
        <v>#N/A</v>
      </c>
    </row>
    <row r="30" spans="1:58" s="114" customFormat="1" ht="13.5" customHeight="1">
      <c r="A30" s="113">
        <f t="shared" si="7"/>
        <v>28</v>
      </c>
      <c r="B30" s="114" t="s">
        <v>426</v>
      </c>
      <c r="C30" s="114" t="s">
        <v>417</v>
      </c>
      <c r="D30" s="115">
        <v>11.6</v>
      </c>
      <c r="E30" s="113" t="s">
        <v>231</v>
      </c>
      <c r="F30" s="114" t="s">
        <v>418</v>
      </c>
      <c r="G30" s="114" t="s">
        <v>419</v>
      </c>
      <c r="H30" s="116" t="s">
        <v>420</v>
      </c>
      <c r="I30" s="117" t="s">
        <v>421</v>
      </c>
      <c r="J30" s="117" t="s">
        <v>422</v>
      </c>
      <c r="K30" s="114" t="s">
        <v>423</v>
      </c>
      <c r="L30" s="118" t="s">
        <v>424</v>
      </c>
      <c r="M30" s="118" t="s">
        <v>425</v>
      </c>
      <c r="N30" s="142" t="s">
        <v>550</v>
      </c>
      <c r="O30" s="119">
        <v>39948.63820601852</v>
      </c>
      <c r="P30" s="120">
        <f t="shared" si="6"/>
        <v>0.13820601852057735</v>
      </c>
      <c r="Q30" s="121">
        <f t="shared" si="0"/>
        <v>19</v>
      </c>
      <c r="R30" s="119">
        <v>39948.97398148148</v>
      </c>
      <c r="S30" s="120">
        <f t="shared" si="1"/>
        <v>0.33230324073924244</v>
      </c>
      <c r="T30" s="122" t="s">
        <v>574</v>
      </c>
      <c r="U30" s="123">
        <f t="shared" si="2"/>
        <v>47</v>
      </c>
      <c r="V30" s="124">
        <f t="shared" si="3"/>
        <v>46</v>
      </c>
      <c r="W30" s="119"/>
      <c r="X30" s="120"/>
      <c r="Y30" s="124"/>
      <c r="Z30" s="124"/>
      <c r="AA30" s="119"/>
      <c r="AB30" s="120"/>
      <c r="AC30" s="122"/>
      <c r="AD30" s="123" t="s">
        <v>8</v>
      </c>
      <c r="AE30" s="124"/>
      <c r="AF30" s="119"/>
      <c r="AG30" s="120"/>
      <c r="AH30" s="124"/>
      <c r="AI30" s="124"/>
      <c r="AJ30" s="119"/>
      <c r="AK30" s="120"/>
      <c r="AL30" s="122"/>
      <c r="AM30" s="123"/>
      <c r="AN30" s="124"/>
      <c r="AO30" s="119"/>
      <c r="AP30" s="120"/>
      <c r="AQ30" s="124"/>
      <c r="AR30" s="120"/>
      <c r="AS30" s="120"/>
      <c r="AT30" s="120"/>
      <c r="AU30" s="120"/>
      <c r="AV30" s="125"/>
      <c r="AW30" s="126"/>
      <c r="AX30" s="124"/>
      <c r="AY30" s="120"/>
      <c r="AZ30" s="120"/>
      <c r="BA30" s="127"/>
      <c r="BB30" s="125"/>
      <c r="BC30" s="128"/>
      <c r="BD30" s="125"/>
      <c r="BE30" s="129"/>
      <c r="BF30" s="128"/>
    </row>
    <row r="31" spans="1:58" s="114" customFormat="1" ht="13.5" customHeight="1">
      <c r="A31" s="113">
        <f t="shared" si="7"/>
        <v>29</v>
      </c>
      <c r="B31" s="114" t="s">
        <v>181</v>
      </c>
      <c r="C31" s="114" t="s">
        <v>182</v>
      </c>
      <c r="D31" s="113">
        <v>8.6</v>
      </c>
      <c r="E31" s="113">
        <v>3</v>
      </c>
      <c r="F31" s="114" t="s">
        <v>183</v>
      </c>
      <c r="G31" s="138" t="s">
        <v>428</v>
      </c>
      <c r="H31" s="116" t="s">
        <v>184</v>
      </c>
      <c r="I31" s="114" t="s">
        <v>185</v>
      </c>
      <c r="J31" s="114" t="s">
        <v>186</v>
      </c>
      <c r="K31" s="114" t="s">
        <v>187</v>
      </c>
      <c r="L31" s="118" t="s">
        <v>188</v>
      </c>
      <c r="M31" s="118" t="s">
        <v>189</v>
      </c>
      <c r="N31" s="142" t="s">
        <v>537</v>
      </c>
      <c r="O31" s="119">
        <v>39948.66505787037</v>
      </c>
      <c r="P31" s="120">
        <f t="shared" si="6"/>
        <v>0.16505787037021946</v>
      </c>
      <c r="Q31" s="121">
        <f t="shared" si="0"/>
        <v>39</v>
      </c>
      <c r="R31" s="119">
        <v>39948.95483796296</v>
      </c>
      <c r="S31" s="120">
        <f t="shared" si="1"/>
        <v>0.2863078703707692</v>
      </c>
      <c r="T31" s="122" t="s">
        <v>596</v>
      </c>
      <c r="U31" s="123">
        <f t="shared" si="2"/>
        <v>41</v>
      </c>
      <c r="V31" s="124">
        <f t="shared" si="3"/>
        <v>45</v>
      </c>
      <c r="W31" s="119">
        <v>39949.57083333333</v>
      </c>
      <c r="X31" s="120">
        <f>IF(W31-R31&gt;0,W31-R31,(W31-R31)+1)</f>
        <v>0.6159953703681822</v>
      </c>
      <c r="Y31" s="124">
        <f t="shared" si="4"/>
        <v>34</v>
      </c>
      <c r="Z31" s="124">
        <f>+RANK(V31,V$4:V$51,1)</f>
        <v>45</v>
      </c>
      <c r="AA31" s="119"/>
      <c r="AB31" s="120"/>
      <c r="AC31" s="122"/>
      <c r="AD31" s="123" t="s">
        <v>8</v>
      </c>
      <c r="AE31" s="124"/>
      <c r="AF31" s="119"/>
      <c r="AG31" s="120"/>
      <c r="AH31" s="124"/>
      <c r="AI31" s="124"/>
      <c r="AJ31" s="119"/>
      <c r="AK31" s="120"/>
      <c r="AL31" s="122"/>
      <c r="AM31" s="123"/>
      <c r="AN31" s="124"/>
      <c r="AO31" s="119"/>
      <c r="AP31" s="120"/>
      <c r="AQ31" s="124"/>
      <c r="AR31" s="120"/>
      <c r="AS31" s="120"/>
      <c r="AT31" s="120"/>
      <c r="AU31" s="120"/>
      <c r="AV31" s="125"/>
      <c r="AW31" s="126"/>
      <c r="AX31" s="124"/>
      <c r="AY31" s="120"/>
      <c r="AZ31" s="120"/>
      <c r="BA31" s="127"/>
      <c r="BB31" s="125"/>
      <c r="BC31" s="128" t="s">
        <v>637</v>
      </c>
      <c r="BD31" s="125"/>
      <c r="BE31" s="129"/>
      <c r="BF31" s="128"/>
    </row>
    <row r="32" spans="1:58" s="114" customFormat="1" ht="13.5" customHeight="1">
      <c r="A32" s="113">
        <v>30</v>
      </c>
      <c r="B32" s="114" t="s">
        <v>354</v>
      </c>
      <c r="C32" s="114" t="s">
        <v>355</v>
      </c>
      <c r="D32" s="115">
        <v>9.9</v>
      </c>
      <c r="E32" s="113" t="s">
        <v>231</v>
      </c>
      <c r="F32" s="114" t="s">
        <v>356</v>
      </c>
      <c r="G32" s="114" t="s">
        <v>361</v>
      </c>
      <c r="H32" s="116" t="s">
        <v>362</v>
      </c>
      <c r="I32" s="117" t="s">
        <v>357</v>
      </c>
      <c r="J32" s="117"/>
      <c r="K32" s="114" t="s">
        <v>358</v>
      </c>
      <c r="L32" s="118" t="s">
        <v>359</v>
      </c>
      <c r="M32" s="118" t="s">
        <v>360</v>
      </c>
      <c r="N32" s="114" t="s">
        <v>522</v>
      </c>
      <c r="O32" s="119">
        <v>39948.632789351854</v>
      </c>
      <c r="P32" s="120">
        <f t="shared" si="6"/>
        <v>0.13278935185371665</v>
      </c>
      <c r="Q32" s="121">
        <f t="shared" si="0"/>
        <v>13</v>
      </c>
      <c r="R32" s="119">
        <v>39948.808912037035</v>
      </c>
      <c r="S32" s="120">
        <f t="shared" si="1"/>
        <v>0.17265046295910402</v>
      </c>
      <c r="T32" s="122" t="s">
        <v>568</v>
      </c>
      <c r="U32" s="123">
        <f t="shared" si="2"/>
        <v>8</v>
      </c>
      <c r="V32" s="124">
        <f t="shared" si="3"/>
        <v>7</v>
      </c>
      <c r="W32" s="119">
        <v>39949.27097222222</v>
      </c>
      <c r="X32" s="120">
        <f>IF(W32-R32&gt;0,W32-R32,(W32-R32)+1)</f>
        <v>0.4620601851856918</v>
      </c>
      <c r="Y32" s="124">
        <f t="shared" si="4"/>
        <v>16</v>
      </c>
      <c r="Z32" s="124">
        <f>+RANK(V32,V$4:V$51,1)</f>
        <v>7</v>
      </c>
      <c r="AA32" s="119">
        <v>39949.471875</v>
      </c>
      <c r="AB32" s="120">
        <f>IF(AA32-W32&gt;0,(AA32-W32)-(5/(24*60)),(AA32-W32)+1-(5/(24*60)))</f>
        <v>0.19743055555995348</v>
      </c>
      <c r="AC32" s="122" t="s">
        <v>610</v>
      </c>
      <c r="AD32" s="123">
        <f t="shared" si="5"/>
        <v>8</v>
      </c>
      <c r="AE32" s="124">
        <f>+RANK(AA32,AA$4:AA$51,1)</f>
        <v>10</v>
      </c>
      <c r="AF32" s="119"/>
      <c r="AG32" s="120"/>
      <c r="AH32" s="124"/>
      <c r="AI32" s="124"/>
      <c r="AJ32" s="119"/>
      <c r="AK32" s="120"/>
      <c r="AL32" s="122"/>
      <c r="AM32" s="123"/>
      <c r="AN32" s="124"/>
      <c r="AO32" s="119"/>
      <c r="AP32" s="120"/>
      <c r="AQ32" s="124"/>
      <c r="AR32" s="120"/>
      <c r="AS32" s="120"/>
      <c r="AT32" s="120"/>
      <c r="AU32" s="120"/>
      <c r="AV32" s="125"/>
      <c r="AW32" s="126"/>
      <c r="AX32" s="124"/>
      <c r="AY32" s="120"/>
      <c r="AZ32" s="120"/>
      <c r="BA32" s="127"/>
      <c r="BB32" s="125"/>
      <c r="BC32" s="128" t="s">
        <v>635</v>
      </c>
      <c r="BD32" s="125"/>
      <c r="BE32" s="129"/>
      <c r="BF32" s="128"/>
    </row>
    <row r="33" spans="1:58" s="114" customFormat="1" ht="13.5" customHeight="1">
      <c r="A33" s="113">
        <v>31</v>
      </c>
      <c r="B33" s="114" t="s">
        <v>103</v>
      </c>
      <c r="C33" s="114" t="s">
        <v>104</v>
      </c>
      <c r="D33" s="113">
        <v>8.2</v>
      </c>
      <c r="E33" s="113">
        <v>3</v>
      </c>
      <c r="F33" s="114" t="s">
        <v>105</v>
      </c>
      <c r="G33" s="114" t="s">
        <v>103</v>
      </c>
      <c r="H33" s="116" t="s">
        <v>106</v>
      </c>
      <c r="I33" s="114" t="s">
        <v>107</v>
      </c>
      <c r="J33" s="114" t="s">
        <v>108</v>
      </c>
      <c r="K33" s="114" t="s">
        <v>109</v>
      </c>
      <c r="L33" s="118" t="s">
        <v>110</v>
      </c>
      <c r="M33" s="118" t="s">
        <v>111</v>
      </c>
      <c r="N33" s="114" t="s">
        <v>513</v>
      </c>
      <c r="O33" s="119">
        <v>39948.63071759259</v>
      </c>
      <c r="P33" s="120">
        <f t="shared" si="6"/>
        <v>0.13071759259037208</v>
      </c>
      <c r="Q33" s="121">
        <f t="shared" si="0"/>
        <v>11</v>
      </c>
      <c r="R33" s="119">
        <v>39948.81827546296</v>
      </c>
      <c r="S33" s="120">
        <f t="shared" si="1"/>
        <v>0.18408564814712414</v>
      </c>
      <c r="T33" s="122" t="s">
        <v>565</v>
      </c>
      <c r="U33" s="123">
        <f t="shared" si="2"/>
        <v>11</v>
      </c>
      <c r="V33" s="124">
        <f t="shared" si="3"/>
        <v>9</v>
      </c>
      <c r="W33" s="119"/>
      <c r="X33" s="120"/>
      <c r="Y33" s="124"/>
      <c r="Z33" s="124"/>
      <c r="AA33" s="119"/>
      <c r="AB33" s="120"/>
      <c r="AC33" s="122"/>
      <c r="AD33" s="123" t="s">
        <v>8</v>
      </c>
      <c r="AE33" s="124"/>
      <c r="AF33" s="119"/>
      <c r="AG33" s="120"/>
      <c r="AH33" s="124"/>
      <c r="AI33" s="124"/>
      <c r="AJ33" s="119"/>
      <c r="AK33" s="120"/>
      <c r="AL33" s="122"/>
      <c r="AM33" s="123"/>
      <c r="AN33" s="124"/>
      <c r="AO33" s="119"/>
      <c r="AP33" s="120"/>
      <c r="AQ33" s="124"/>
      <c r="AR33" s="120"/>
      <c r="AS33" s="120"/>
      <c r="AT33" s="120"/>
      <c r="AU33" s="120"/>
      <c r="AV33" s="125"/>
      <c r="AW33" s="126"/>
      <c r="AX33" s="124"/>
      <c r="AY33" s="120"/>
      <c r="AZ33" s="120"/>
      <c r="BA33" s="127"/>
      <c r="BB33" s="125"/>
      <c r="BC33" s="128" t="s">
        <v>636</v>
      </c>
      <c r="BD33" s="125"/>
      <c r="BE33" s="129"/>
      <c r="BF33" s="128"/>
    </row>
    <row r="34" spans="1:58" s="114" customFormat="1" ht="13.5" customHeight="1">
      <c r="A34" s="113">
        <f t="shared" si="7"/>
        <v>32</v>
      </c>
      <c r="B34" s="114" t="s">
        <v>372</v>
      </c>
      <c r="C34" s="114" t="s">
        <v>373</v>
      </c>
      <c r="D34" s="113">
        <v>13.5</v>
      </c>
      <c r="E34" s="113" t="s">
        <v>68</v>
      </c>
      <c r="F34" s="114" t="s">
        <v>374</v>
      </c>
      <c r="G34" s="114" t="s">
        <v>375</v>
      </c>
      <c r="H34" s="116" t="s">
        <v>376</v>
      </c>
      <c r="I34" s="114" t="s">
        <v>377</v>
      </c>
      <c r="J34" s="114" t="s">
        <v>131</v>
      </c>
      <c r="K34" s="114" t="s">
        <v>378</v>
      </c>
      <c r="L34" s="118" t="s">
        <v>379</v>
      </c>
      <c r="M34" s="118" t="s">
        <v>380</v>
      </c>
      <c r="N34" s="114" t="s">
        <v>528</v>
      </c>
      <c r="O34" s="119">
        <v>39948.61084490741</v>
      </c>
      <c r="P34" s="120">
        <f t="shared" si="6"/>
        <v>0.11084490740904585</v>
      </c>
      <c r="Q34" s="121">
        <f t="shared" si="0"/>
        <v>1</v>
      </c>
      <c r="R34" s="119">
        <v>39948.75986111111</v>
      </c>
      <c r="S34" s="120">
        <f t="shared" si="1"/>
        <v>0.14554398147851721</v>
      </c>
      <c r="T34" s="122" t="s">
        <v>566</v>
      </c>
      <c r="U34" s="123">
        <f t="shared" si="2"/>
        <v>2</v>
      </c>
      <c r="V34" s="124">
        <f t="shared" si="3"/>
        <v>1</v>
      </c>
      <c r="W34" s="119">
        <v>39949.11712962963</v>
      </c>
      <c r="X34" s="120">
        <f>IF(W34-R34&gt;0,W34-R34,(W34-R34)+1)</f>
        <v>0.3572685185208684</v>
      </c>
      <c r="Y34" s="124">
        <f t="shared" si="4"/>
        <v>4</v>
      </c>
      <c r="Z34" s="124">
        <f aca="true" t="shared" si="9" ref="Z34:Z42">+RANK(V34,V$4:V$51,1)</f>
        <v>1</v>
      </c>
      <c r="AA34" s="119">
        <v>39949.27880787037</v>
      </c>
      <c r="AB34" s="120">
        <f>IF(AA34-W34&gt;0,(AA34-W34)-(5/(24*60)),(AA34-W34)+1-(5/(24*60)))</f>
        <v>0.15820601851414218</v>
      </c>
      <c r="AC34" s="122" t="s">
        <v>605</v>
      </c>
      <c r="AD34" s="123">
        <f t="shared" si="5"/>
        <v>4</v>
      </c>
      <c r="AE34" s="124">
        <f>+RANK(AA34,AA$4:AA$51,1)</f>
        <v>1</v>
      </c>
      <c r="AF34" s="119">
        <v>39949.706770833334</v>
      </c>
      <c r="AG34" s="120">
        <f>IF(AF34-AA34&gt;0,AF34-AA34,(AF34-AA34)+1)</f>
        <v>0.4279629629672854</v>
      </c>
      <c r="AH34" s="124">
        <f>+RANK(AG34,AG$4:AG$51,1)</f>
        <v>5</v>
      </c>
      <c r="AI34" s="124">
        <f>+RANK(AF34,AF$4:AF$51,1)</f>
        <v>1</v>
      </c>
      <c r="AJ34" s="119">
        <v>39949.88885416667</v>
      </c>
      <c r="AK34" s="120">
        <f>IF(AJ34-AF34&gt;0,(AJ34-AF34)-(5/(24*60)),(AJ34-AF34)+1-(5/(24*60)))</f>
        <v>0.1786111111109171</v>
      </c>
      <c r="AL34" s="122" t="s">
        <v>626</v>
      </c>
      <c r="AM34" s="123">
        <f>+RANK(AK34,AK$4:AK$51,1)</f>
        <v>4</v>
      </c>
      <c r="AN34" s="124">
        <f>+RANK(AJ34,AJ$4:AJ$51,1)</f>
        <v>1</v>
      </c>
      <c r="AO34" s="119">
        <v>39949.97707175926</v>
      </c>
      <c r="AP34" s="120">
        <f>IF(AO34-AJ34&gt;0,AO34-AJ34,(AO34-AJ34)+1)</f>
        <v>0.08821759259444661</v>
      </c>
      <c r="AQ34" s="124">
        <f>+RANK(AP34,AP$4:AP$51,1)</f>
        <v>1</v>
      </c>
      <c r="AR34" s="120">
        <f>P34</f>
        <v>0.11084490740904585</v>
      </c>
      <c r="AS34" s="120">
        <f>X34</f>
        <v>0.3572685185208684</v>
      </c>
      <c r="AT34" s="120">
        <f>AG34</f>
        <v>0.4279629629672854</v>
      </c>
      <c r="AU34" s="120">
        <f>AP34</f>
        <v>0.08821759259444661</v>
      </c>
      <c r="AV34" s="125">
        <f>+AP34+AG34+X34+P34</f>
        <v>0.9842939814916463</v>
      </c>
      <c r="AW34" s="126">
        <f>AQ34</f>
        <v>1</v>
      </c>
      <c r="AX34" s="124"/>
      <c r="AY34" s="120">
        <f>+S34</f>
        <v>0.14554398147851721</v>
      </c>
      <c r="AZ34" s="120">
        <f>+AB34</f>
        <v>0.15820601851414218</v>
      </c>
      <c r="BA34" s="127">
        <f>+AK34</f>
        <v>0.1786111111109171</v>
      </c>
      <c r="BB34" s="125">
        <f>+S34+AB34+AK34</f>
        <v>0.4823611111035765</v>
      </c>
      <c r="BC34" s="129">
        <f>+RANK(BB34,BB$4:BB$51,1)</f>
        <v>1</v>
      </c>
      <c r="BD34" s="125">
        <f>+AV34+BB34</f>
        <v>1.4666550925952229</v>
      </c>
      <c r="BE34" s="129">
        <f>+RANK(BD34,BD$4:BD$51,1)</f>
        <v>1</v>
      </c>
      <c r="BF34" s="128" t="e">
        <f>+RANK(BE34,BE$51,1)</f>
        <v>#N/A</v>
      </c>
    </row>
    <row r="35" spans="1:58" s="114" customFormat="1" ht="13.5" customHeight="1">
      <c r="A35" s="113">
        <f t="shared" si="7"/>
        <v>33</v>
      </c>
      <c r="B35" s="114" t="s">
        <v>58</v>
      </c>
      <c r="C35" s="114" t="s">
        <v>59</v>
      </c>
      <c r="D35" s="113">
        <v>13.2</v>
      </c>
      <c r="E35" s="113">
        <v>2</v>
      </c>
      <c r="F35" s="114" t="s">
        <v>60</v>
      </c>
      <c r="G35" s="114" t="s">
        <v>472</v>
      </c>
      <c r="H35" s="116" t="s">
        <v>62</v>
      </c>
      <c r="I35" s="117" t="s">
        <v>61</v>
      </c>
      <c r="J35" s="117" t="s">
        <v>63</v>
      </c>
      <c r="K35" s="114" t="s">
        <v>64</v>
      </c>
      <c r="L35" s="118" t="s">
        <v>65</v>
      </c>
      <c r="M35" s="118" t="s">
        <v>66</v>
      </c>
      <c r="N35" s="142" t="s">
        <v>624</v>
      </c>
      <c r="O35" s="119">
        <v>39948.668078703704</v>
      </c>
      <c r="P35" s="120">
        <f t="shared" si="6"/>
        <v>0.16807870370394085</v>
      </c>
      <c r="Q35" s="121">
        <f t="shared" si="0"/>
        <v>42</v>
      </c>
      <c r="R35" s="119">
        <v>39948.83096064815</v>
      </c>
      <c r="S35" s="120">
        <f t="shared" si="1"/>
        <v>0.15940972222273964</v>
      </c>
      <c r="T35" s="122" t="s">
        <v>625</v>
      </c>
      <c r="U35" s="123">
        <f t="shared" si="2"/>
        <v>3</v>
      </c>
      <c r="V35" s="124">
        <f t="shared" si="3"/>
        <v>12</v>
      </c>
      <c r="W35" s="119">
        <v>39949.24631944444</v>
      </c>
      <c r="X35" s="120">
        <f>IF(W35-R35&gt;0,W35-R35,(W35-R35)+1)</f>
        <v>0.41535879629373085</v>
      </c>
      <c r="Y35" s="124">
        <f t="shared" si="4"/>
        <v>10</v>
      </c>
      <c r="Z35" s="124">
        <f t="shared" si="9"/>
        <v>12</v>
      </c>
      <c r="AA35" s="119">
        <v>39949.42398148148</v>
      </c>
      <c r="AB35" s="120">
        <f>IF(AA35-W35&gt;0,(AA35-W35)-(5/(24*60)),(AA35-W35)+1-(5/(24*60)))</f>
        <v>0.17418981481427587</v>
      </c>
      <c r="AC35" s="122" t="s">
        <v>625</v>
      </c>
      <c r="AD35" s="123">
        <f t="shared" si="5"/>
        <v>5</v>
      </c>
      <c r="AE35" s="124">
        <f>+RANK(AA35,AA$4:AA$51,1)</f>
        <v>7</v>
      </c>
      <c r="AF35" s="119"/>
      <c r="AG35" s="120"/>
      <c r="AH35" s="124"/>
      <c r="AI35" s="124"/>
      <c r="AJ35" s="119"/>
      <c r="AK35" s="120"/>
      <c r="AL35" s="122"/>
      <c r="AM35" s="123"/>
      <c r="AN35" s="124"/>
      <c r="AO35" s="119"/>
      <c r="AP35" s="120"/>
      <c r="AQ35" s="124"/>
      <c r="AR35" s="120"/>
      <c r="AS35" s="120"/>
      <c r="AT35" s="120"/>
      <c r="AU35" s="120"/>
      <c r="AV35" s="125"/>
      <c r="AW35" s="126"/>
      <c r="AX35" s="124"/>
      <c r="AY35" s="120"/>
      <c r="AZ35" s="120"/>
      <c r="BA35" s="127"/>
      <c r="BB35" s="125"/>
      <c r="BC35" s="128"/>
      <c r="BD35" s="125"/>
      <c r="BE35" s="129"/>
      <c r="BF35" s="128"/>
    </row>
    <row r="36" spans="1:58" s="114" customFormat="1" ht="13.5" customHeight="1">
      <c r="A36" s="113">
        <f t="shared" si="7"/>
        <v>34</v>
      </c>
      <c r="B36" s="139" t="s">
        <v>501</v>
      </c>
      <c r="C36" s="139" t="s">
        <v>502</v>
      </c>
      <c r="D36" s="113">
        <v>11</v>
      </c>
      <c r="E36" s="113">
        <v>2</v>
      </c>
      <c r="F36" s="114" t="s">
        <v>136</v>
      </c>
      <c r="G36" s="114" t="s">
        <v>137</v>
      </c>
      <c r="H36" s="116" t="s">
        <v>138</v>
      </c>
      <c r="I36" s="114" t="s">
        <v>139</v>
      </c>
      <c r="J36" s="114" t="s">
        <v>140</v>
      </c>
      <c r="K36" s="114" t="s">
        <v>141</v>
      </c>
      <c r="L36" s="118" t="s">
        <v>142</v>
      </c>
      <c r="M36" s="118" t="s">
        <v>143</v>
      </c>
      <c r="N36" s="142" t="s">
        <v>551</v>
      </c>
      <c r="O36" s="119">
        <v>39948.644849537035</v>
      </c>
      <c r="P36" s="120">
        <f t="shared" si="6"/>
        <v>0.14484953703504289</v>
      </c>
      <c r="Q36" s="121">
        <f t="shared" si="0"/>
        <v>25</v>
      </c>
      <c r="R36" s="119">
        <v>39948.86913194445</v>
      </c>
      <c r="S36" s="120">
        <f aca="true" t="shared" si="10" ref="S36:S51">IF(R36-O36&gt;0,(R36-O36)-(5/(24*60)),(R36-O36)+1-(5/(24*60)))</f>
        <v>0.22081018519060713</v>
      </c>
      <c r="T36" s="122" t="s">
        <v>584</v>
      </c>
      <c r="U36" s="123">
        <f t="shared" si="2"/>
        <v>21</v>
      </c>
      <c r="V36" s="124">
        <f t="shared" si="3"/>
        <v>23</v>
      </c>
      <c r="W36" s="119">
        <v>39949.4609375</v>
      </c>
      <c r="X36" s="120">
        <f>IF(W36-R36&gt;0,W36-R36,(W36-R36)+1)</f>
        <v>0.5918055555521278</v>
      </c>
      <c r="Y36" s="124">
        <f t="shared" si="4"/>
        <v>29</v>
      </c>
      <c r="Z36" s="124">
        <f t="shared" si="9"/>
        <v>23</v>
      </c>
      <c r="AA36" s="119">
        <v>39949.670810185184</v>
      </c>
      <c r="AB36" s="120">
        <f>IF(AA36-W36&gt;0,(AA36-W36)-(5/(24*60)),(AA36-W36)+1-(5/(24*60)))</f>
        <v>0.20640046296143233</v>
      </c>
      <c r="AC36" s="122" t="s">
        <v>612</v>
      </c>
      <c r="AD36" s="123">
        <f t="shared" si="5"/>
        <v>12</v>
      </c>
      <c r="AE36" s="124">
        <f>+RANK(AA36,AA$4:AA$51,1)</f>
        <v>22</v>
      </c>
      <c r="AF36" s="119">
        <v>39950.93006944445</v>
      </c>
      <c r="AG36" s="120">
        <f>IF(AF36-AA36&gt;0,AF36-AA36,(AF36-AA36)+1)</f>
        <v>1.2592592592627625</v>
      </c>
      <c r="AH36" s="124">
        <f>+RANK(AG36,AG$4:AG$51,1)</f>
        <v>14</v>
      </c>
      <c r="AI36" s="124">
        <f>+RANK(AF36,AF$4:AF$51,1)</f>
        <v>12</v>
      </c>
      <c r="AJ36" s="119">
        <v>39951.16189814815</v>
      </c>
      <c r="AK36" s="120">
        <f>IF(AJ36-AF36&gt;0,(AJ36-AF36)-(5/(24*60)),(AJ36-AF36)+1-(5/(24*60)))</f>
        <v>0.2283564814828828</v>
      </c>
      <c r="AL36" s="122" t="s">
        <v>612</v>
      </c>
      <c r="AM36" s="123">
        <f>+RANK(AK36,AK$4:AK$51,1)</f>
        <v>9</v>
      </c>
      <c r="AN36" s="124">
        <f>+RANK(AJ36,AJ$4:AJ$51,1)</f>
        <v>11</v>
      </c>
      <c r="AO36" s="119">
        <v>39951.36990740741</v>
      </c>
      <c r="AP36" s="120">
        <f>IF(AO36-AJ36&gt;0,AO36-AJ36,(AO36-AJ36)+1)</f>
        <v>0.20800925925868796</v>
      </c>
      <c r="AQ36" s="124">
        <f>+RANK(AP36,AP$4:AP$51,1)</f>
        <v>12</v>
      </c>
      <c r="AR36" s="120">
        <f>P36</f>
        <v>0.14484953703504289</v>
      </c>
      <c r="AS36" s="120">
        <f>X36</f>
        <v>0.5918055555521278</v>
      </c>
      <c r="AT36" s="120">
        <f>AG36</f>
        <v>1.2592592592627625</v>
      </c>
      <c r="AU36" s="120">
        <f>AP36</f>
        <v>0.20800925925868796</v>
      </c>
      <c r="AV36" s="125">
        <f>+AP36+AG36+X36+P36</f>
        <v>2.203923611108621</v>
      </c>
      <c r="AW36" s="126">
        <f>AQ36</f>
        <v>12</v>
      </c>
      <c r="AX36" s="124"/>
      <c r="AY36" s="120">
        <f>+S36</f>
        <v>0.22081018519060713</v>
      </c>
      <c r="AZ36" s="120">
        <f>+AB36</f>
        <v>0.20640046296143233</v>
      </c>
      <c r="BA36" s="127">
        <f>+AK36</f>
        <v>0.2283564814828828</v>
      </c>
      <c r="BB36" s="125">
        <f>+S36+AB36+AK36</f>
        <v>0.6555671296349223</v>
      </c>
      <c r="BC36" s="129">
        <f>+RANK(BB36,BB$4:BB$51,1)</f>
        <v>7</v>
      </c>
      <c r="BD36" s="125">
        <f>+AV36+BB36</f>
        <v>2.8594907407435435</v>
      </c>
      <c r="BE36" s="129">
        <f>+RANK(BD36,BD$4:BD$51,1)</f>
        <v>10</v>
      </c>
      <c r="BF36" s="128" t="e">
        <f>+RANK(BE36,BE$51,1)</f>
        <v>#N/A</v>
      </c>
    </row>
    <row r="37" spans="1:58" s="114" customFormat="1" ht="13.5" customHeight="1">
      <c r="A37" s="113">
        <f t="shared" si="7"/>
        <v>35</v>
      </c>
      <c r="B37" s="114" t="s">
        <v>389</v>
      </c>
      <c r="C37" s="114" t="s">
        <v>390</v>
      </c>
      <c r="D37" s="113">
        <v>10</v>
      </c>
      <c r="E37" s="113">
        <v>3</v>
      </c>
      <c r="F37" s="114" t="s">
        <v>391</v>
      </c>
      <c r="G37" s="114" t="s">
        <v>430</v>
      </c>
      <c r="H37" s="116" t="s">
        <v>392</v>
      </c>
      <c r="I37" s="114" t="s">
        <v>393</v>
      </c>
      <c r="J37" s="114" t="s">
        <v>394</v>
      </c>
      <c r="K37" s="114" t="s">
        <v>395</v>
      </c>
      <c r="L37" s="118" t="s">
        <v>396</v>
      </c>
      <c r="M37" s="118" t="s">
        <v>397</v>
      </c>
      <c r="N37" s="142" t="s">
        <v>543</v>
      </c>
      <c r="O37" s="119">
        <v>39948.67927083333</v>
      </c>
      <c r="P37" s="120">
        <f t="shared" si="6"/>
        <v>0.17927083333051996</v>
      </c>
      <c r="Q37" s="121">
        <f t="shared" si="0"/>
        <v>44</v>
      </c>
      <c r="R37" s="119">
        <v>39948.949837962966</v>
      </c>
      <c r="S37" s="120">
        <f t="shared" si="10"/>
        <v>0.26709490741308806</v>
      </c>
      <c r="T37" s="122" t="s">
        <v>599</v>
      </c>
      <c r="U37" s="123">
        <f t="shared" si="2"/>
        <v>39</v>
      </c>
      <c r="V37" s="124">
        <f t="shared" si="3"/>
        <v>41</v>
      </c>
      <c r="W37" s="119">
        <v>39949.533101851855</v>
      </c>
      <c r="X37" s="120">
        <f>IF(W37-R37&gt;0,W37-R37,(W37-R37)+1)</f>
        <v>0.5832638888896327</v>
      </c>
      <c r="Y37" s="124">
        <f t="shared" si="4"/>
        <v>25</v>
      </c>
      <c r="Z37" s="124">
        <f t="shared" si="9"/>
        <v>41</v>
      </c>
      <c r="AA37" s="119">
        <v>39949.82774305555</v>
      </c>
      <c r="AB37" s="120">
        <f>IF(AA37-W37&gt;0,(AA37-W37)-(5/(24*60)),(AA37-W37)+1-(5/(24*60)))</f>
        <v>0.29116898147589787</v>
      </c>
      <c r="AC37" s="122" t="s">
        <v>599</v>
      </c>
      <c r="AD37" s="123">
        <f t="shared" si="5"/>
        <v>32</v>
      </c>
      <c r="AE37" s="124">
        <f>+RANK(AA37,AA$4:AA$51,1)</f>
        <v>34</v>
      </c>
      <c r="AF37" s="119"/>
      <c r="AG37" s="120"/>
      <c r="AH37" s="124"/>
      <c r="AI37" s="124"/>
      <c r="AJ37" s="119"/>
      <c r="AK37" s="120"/>
      <c r="AL37" s="122"/>
      <c r="AM37" s="123"/>
      <c r="AN37" s="124"/>
      <c r="AO37" s="119"/>
      <c r="AP37" s="120"/>
      <c r="AQ37" s="124"/>
      <c r="AR37" s="120"/>
      <c r="AS37" s="120"/>
      <c r="AT37" s="120"/>
      <c r="AU37" s="120"/>
      <c r="AV37" s="125"/>
      <c r="AW37" s="126"/>
      <c r="AX37" s="124"/>
      <c r="AY37" s="120"/>
      <c r="AZ37" s="120"/>
      <c r="BA37" s="127"/>
      <c r="BB37" s="125"/>
      <c r="BC37" s="128"/>
      <c r="BD37" s="125"/>
      <c r="BE37" s="129"/>
      <c r="BF37" s="128"/>
    </row>
    <row r="38" spans="1:58" s="114" customFormat="1" ht="13.5" customHeight="1">
      <c r="A38" s="113">
        <f t="shared" si="7"/>
        <v>36</v>
      </c>
      <c r="B38" s="114" t="s">
        <v>209</v>
      </c>
      <c r="C38" s="114" t="s">
        <v>210</v>
      </c>
      <c r="D38" s="113">
        <v>16</v>
      </c>
      <c r="E38" s="113" t="s">
        <v>68</v>
      </c>
      <c r="F38" s="114" t="s">
        <v>211</v>
      </c>
      <c r="G38" s="114" t="s">
        <v>212</v>
      </c>
      <c r="H38" s="116" t="s">
        <v>213</v>
      </c>
      <c r="I38" s="114" t="s">
        <v>214</v>
      </c>
      <c r="J38" s="114" t="s">
        <v>215</v>
      </c>
      <c r="K38" s="114" t="s">
        <v>216</v>
      </c>
      <c r="L38" s="118" t="s">
        <v>217</v>
      </c>
      <c r="M38" s="118" t="s">
        <v>218</v>
      </c>
      <c r="N38" s="114" t="s">
        <v>515</v>
      </c>
      <c r="O38" s="119">
        <v>39948.624548611115</v>
      </c>
      <c r="P38" s="120">
        <f t="shared" si="6"/>
        <v>0.12454861111473292</v>
      </c>
      <c r="Q38" s="121">
        <f t="shared" si="0"/>
        <v>6</v>
      </c>
      <c r="R38" s="119">
        <v>39948.789293981485</v>
      </c>
      <c r="S38" s="120">
        <f t="shared" si="10"/>
        <v>0.1612731481477062</v>
      </c>
      <c r="T38" s="122" t="s">
        <v>603</v>
      </c>
      <c r="U38" s="123">
        <f t="shared" si="2"/>
        <v>4</v>
      </c>
      <c r="V38" s="124">
        <f t="shared" si="3"/>
        <v>4</v>
      </c>
      <c r="W38" s="119">
        <v>39949.19121527778</v>
      </c>
      <c r="X38" s="120">
        <f>IF(W38-R38&gt;0,W38-R38,(W38-R38)+1)</f>
        <v>0.4019212962957681</v>
      </c>
      <c r="Y38" s="124">
        <f t="shared" si="4"/>
        <v>8</v>
      </c>
      <c r="Z38" s="124">
        <f t="shared" si="9"/>
        <v>4</v>
      </c>
      <c r="AA38" s="119">
        <v>39949.34394675926</v>
      </c>
      <c r="AB38" s="120">
        <f>IF(AA38-W38&gt;0,(AA38-W38)-(5/(24*60)),(AA38-W38)+1-(5/(24*60)))</f>
        <v>0.14925925925894667</v>
      </c>
      <c r="AC38" s="122" t="s">
        <v>607</v>
      </c>
      <c r="AD38" s="123">
        <f t="shared" si="5"/>
        <v>3</v>
      </c>
      <c r="AE38" s="124">
        <f>+RANK(AA38,AA$4:AA$51,1)</f>
        <v>3</v>
      </c>
      <c r="AF38" s="119">
        <v>39949.76630787037</v>
      </c>
      <c r="AG38" s="120">
        <f>IF(AF38-AA38&gt;0,AF38-AA38,(AF38-AA38)+1)</f>
        <v>0.4223611111083301</v>
      </c>
      <c r="AH38" s="124">
        <f>+RANK(AG38,AG$4:AG$51,1)</f>
        <v>4</v>
      </c>
      <c r="AI38" s="124">
        <f>+RANK(AF38,AF$4:AF$51,1)</f>
        <v>3</v>
      </c>
      <c r="AJ38" s="119">
        <v>39949.98535879629</v>
      </c>
      <c r="AK38" s="120">
        <f>IF(AJ38-AF38&gt;0,(AJ38-AF38)-(5/(24*60)),(AJ38-AF38)+1-(5/(24*60)))</f>
        <v>0.21557870370128918</v>
      </c>
      <c r="AL38" s="122" t="s">
        <v>628</v>
      </c>
      <c r="AM38" s="123">
        <f>+RANK(AK38,AK$4:AK$51,1)</f>
        <v>6</v>
      </c>
      <c r="AN38" s="124">
        <f>+RANK(AJ38,AJ$4:AJ$51,1)</f>
        <v>4</v>
      </c>
      <c r="AO38" s="119">
        <v>39950.10439814815</v>
      </c>
      <c r="AP38" s="120">
        <f>IF(AO38-AJ38&gt;0,AO38-AJ38,(AO38-AJ38)+1)</f>
        <v>0.11903935185546288</v>
      </c>
      <c r="AQ38" s="124">
        <f>+RANK(AP38,AP$4:AP$51,1)</f>
        <v>5</v>
      </c>
      <c r="AR38" s="120">
        <f>P38</f>
        <v>0.12454861111473292</v>
      </c>
      <c r="AS38" s="120">
        <f>X38</f>
        <v>0.4019212962957681</v>
      </c>
      <c r="AT38" s="120">
        <f>AG38</f>
        <v>0.4223611111083301</v>
      </c>
      <c r="AU38" s="120">
        <f>AP38</f>
        <v>0.11903935185546288</v>
      </c>
      <c r="AV38" s="125">
        <f>+AP38+AG38+X38+P38</f>
        <v>1.067870370374294</v>
      </c>
      <c r="AW38" s="126">
        <f>AQ38</f>
        <v>5</v>
      </c>
      <c r="AX38" s="124"/>
      <c r="AY38" s="120">
        <f>+S38</f>
        <v>0.1612731481477062</v>
      </c>
      <c r="AZ38" s="120">
        <f>+AB38</f>
        <v>0.14925925925894667</v>
      </c>
      <c r="BA38" s="127">
        <f>+AK38</f>
        <v>0.21557870370128918</v>
      </c>
      <c r="BB38" s="125">
        <f>+S38+AB38+AK38</f>
        <v>0.5261111111079421</v>
      </c>
      <c r="BC38" s="129">
        <f>+RANK(BB38,BB$4:BB$51,1)</f>
        <v>4</v>
      </c>
      <c r="BD38" s="125">
        <f>+AV38+BB38</f>
        <v>1.5939814814822362</v>
      </c>
      <c r="BE38" s="129">
        <f>+RANK(BD38,BD$4:BD$51,1)</f>
        <v>4</v>
      </c>
      <c r="BF38" s="128" t="e">
        <f>+RANK(BE38,BE$51,1)</f>
        <v>#N/A</v>
      </c>
    </row>
    <row r="39" spans="1:58" s="114" customFormat="1" ht="13.5" customHeight="1">
      <c r="A39" s="113">
        <f t="shared" si="7"/>
        <v>37</v>
      </c>
      <c r="B39" s="114" t="s">
        <v>248</v>
      </c>
      <c r="C39" s="114" t="s">
        <v>249</v>
      </c>
      <c r="D39" s="113">
        <v>12.9</v>
      </c>
      <c r="E39" s="113">
        <v>2</v>
      </c>
      <c r="F39" s="114" t="s">
        <v>250</v>
      </c>
      <c r="G39" s="114" t="s">
        <v>251</v>
      </c>
      <c r="H39" s="116" t="s">
        <v>252</v>
      </c>
      <c r="I39" s="114" t="s">
        <v>253</v>
      </c>
      <c r="K39" s="114" t="s">
        <v>254</v>
      </c>
      <c r="L39" s="118" t="s">
        <v>255</v>
      </c>
      <c r="M39" s="118" t="s">
        <v>256</v>
      </c>
      <c r="N39" s="142" t="s">
        <v>552</v>
      </c>
      <c r="O39" s="119">
        <v>39948.62944444444</v>
      </c>
      <c r="P39" s="120">
        <f t="shared" si="6"/>
        <v>0.12944444444292458</v>
      </c>
      <c r="Q39" s="121">
        <f t="shared" si="0"/>
        <v>9</v>
      </c>
      <c r="R39" s="119">
        <v>39948.83934027778</v>
      </c>
      <c r="S39" s="120">
        <f t="shared" si="10"/>
        <v>0.20642361111499163</v>
      </c>
      <c r="T39" s="122" t="s">
        <v>564</v>
      </c>
      <c r="U39" s="123">
        <f t="shared" si="2"/>
        <v>14</v>
      </c>
      <c r="V39" s="124">
        <f t="shared" si="3"/>
        <v>13</v>
      </c>
      <c r="W39" s="119">
        <v>39949.2737037037</v>
      </c>
      <c r="X39" s="120">
        <f>IF(W39-R39&gt;0,W39-R39,(W39-R39)+1)</f>
        <v>0.43436342592030996</v>
      </c>
      <c r="Y39" s="124">
        <f t="shared" si="4"/>
        <v>12</v>
      </c>
      <c r="Z39" s="124">
        <f t="shared" si="9"/>
        <v>13</v>
      </c>
      <c r="AA39" s="119">
        <v>39949.480729166666</v>
      </c>
      <c r="AB39" s="120">
        <f>IF(AA39-W39&gt;0,(AA39-W39)-(5/(24*60)),(AA39-W39)+1-(5/(24*60)))</f>
        <v>0.20355324074302594</v>
      </c>
      <c r="AC39" s="122" t="s">
        <v>564</v>
      </c>
      <c r="AD39" s="123">
        <f t="shared" si="5"/>
        <v>11</v>
      </c>
      <c r="AE39" s="124">
        <f>+RANK(AA39,AA$4:AA$51,1)</f>
        <v>12</v>
      </c>
      <c r="AF39" s="119"/>
      <c r="AG39" s="120"/>
      <c r="AH39" s="124"/>
      <c r="AI39" s="124"/>
      <c r="AJ39" s="119"/>
      <c r="AK39" s="120"/>
      <c r="AL39" s="122"/>
      <c r="AM39" s="123"/>
      <c r="AN39" s="124"/>
      <c r="AO39" s="119"/>
      <c r="AP39" s="120"/>
      <c r="AQ39" s="124"/>
      <c r="AR39" s="120"/>
      <c r="AS39" s="120"/>
      <c r="AT39" s="120"/>
      <c r="AU39" s="120"/>
      <c r="AV39" s="125"/>
      <c r="AW39" s="126"/>
      <c r="AX39" s="124"/>
      <c r="AY39" s="120"/>
      <c r="AZ39" s="120"/>
      <c r="BA39" s="127"/>
      <c r="BB39" s="125"/>
      <c r="BC39" s="128"/>
      <c r="BD39" s="125"/>
      <c r="BE39" s="129"/>
      <c r="BF39" s="128"/>
    </row>
    <row r="40" spans="1:58" s="114" customFormat="1" ht="13.5" customHeight="1">
      <c r="A40" s="113">
        <f t="shared" si="7"/>
        <v>38</v>
      </c>
      <c r="B40" s="114" t="s">
        <v>239</v>
      </c>
      <c r="C40" s="114" t="s">
        <v>240</v>
      </c>
      <c r="D40" s="113">
        <v>9.7</v>
      </c>
      <c r="E40" s="113">
        <v>2</v>
      </c>
      <c r="F40" s="114" t="s">
        <v>241</v>
      </c>
      <c r="G40" s="114" t="s">
        <v>429</v>
      </c>
      <c r="H40" s="116" t="s">
        <v>242</v>
      </c>
      <c r="I40" s="114" t="s">
        <v>243</v>
      </c>
      <c r="J40" s="114" t="s">
        <v>244</v>
      </c>
      <c r="K40" s="114" t="s">
        <v>245</v>
      </c>
      <c r="L40" s="118" t="s">
        <v>246</v>
      </c>
      <c r="M40" s="118" t="s">
        <v>247</v>
      </c>
      <c r="N40" s="142" t="s">
        <v>532</v>
      </c>
      <c r="O40" s="119">
        <v>39948.63097222222</v>
      </c>
      <c r="P40" s="120">
        <f t="shared" si="6"/>
        <v>0.13097222222131677</v>
      </c>
      <c r="Q40" s="121">
        <f t="shared" si="0"/>
        <v>12</v>
      </c>
      <c r="R40" s="119">
        <v>39948.79734953704</v>
      </c>
      <c r="S40" s="120">
        <f t="shared" si="10"/>
        <v>0.1629050925952874</v>
      </c>
      <c r="T40" s="122" t="s">
        <v>567</v>
      </c>
      <c r="U40" s="123">
        <f t="shared" si="2"/>
        <v>5</v>
      </c>
      <c r="V40" s="124">
        <f t="shared" si="3"/>
        <v>6</v>
      </c>
      <c r="W40" s="119">
        <v>39949.23584490741</v>
      </c>
      <c r="X40" s="120">
        <f>IF(W40-R40&gt;0,W40-R40,(W40-R40)+1)</f>
        <v>0.43849537037021946</v>
      </c>
      <c r="Y40" s="124">
        <f t="shared" si="4"/>
        <v>13</v>
      </c>
      <c r="Z40" s="124">
        <f t="shared" si="9"/>
        <v>6</v>
      </c>
      <c r="AA40" s="119">
        <v>39949.427407407406</v>
      </c>
      <c r="AB40" s="120">
        <f>IF(AA40-W40&gt;0,(AA40-W40)-(5/(24*60)),(AA40-W40)+1-(5/(24*60)))</f>
        <v>0.18809027777428533</v>
      </c>
      <c r="AC40" s="122" t="s">
        <v>567</v>
      </c>
      <c r="AD40" s="123">
        <f t="shared" si="5"/>
        <v>6</v>
      </c>
      <c r="AE40" s="124">
        <f>+RANK(AA40,AA$4:AA$51,1)</f>
        <v>8</v>
      </c>
      <c r="AF40" s="119">
        <v>39950.164618055554</v>
      </c>
      <c r="AG40" s="120">
        <f>IF(AF40-AA40&gt;0,AF40-AA40,(AF40-AA40)+1)</f>
        <v>0.7372106481489027</v>
      </c>
      <c r="AH40" s="124">
        <f>+RANK(AG40,AG$4:AG$51,1)</f>
        <v>9</v>
      </c>
      <c r="AI40" s="124">
        <f>+RANK(AF40,AF$4:AF$51,1)</f>
        <v>6</v>
      </c>
      <c r="AJ40" s="119">
        <v>39950.34240740741</v>
      </c>
      <c r="AK40" s="120">
        <f>IF(AJ40-AF40&gt;0,(AJ40-AF40)-(5/(24*60)),(AJ40-AF40)+1-(5/(24*60)))</f>
        <v>0.1743171296297482</v>
      </c>
      <c r="AL40" s="122" t="s">
        <v>567</v>
      </c>
      <c r="AM40" s="123">
        <f>+RANK(AK40,AK$4:AK$51,1)</f>
        <v>3</v>
      </c>
      <c r="AN40" s="124">
        <f>+RANK(AJ40,AJ$4:AJ$51,1)</f>
        <v>6</v>
      </c>
      <c r="AO40" s="119">
        <v>39950.50016203704</v>
      </c>
      <c r="AP40" s="120">
        <f>IF(AO40-AJ40&gt;0,AO40-AJ40,(AO40-AJ40)+1)</f>
        <v>0.15775462963210884</v>
      </c>
      <c r="AQ40" s="124">
        <f>+RANK(AP40,AP$4:AP$51,1)</f>
        <v>9</v>
      </c>
      <c r="AR40" s="120">
        <f>P40</f>
        <v>0.13097222222131677</v>
      </c>
      <c r="AS40" s="120">
        <f>X40</f>
        <v>0.43849537037021946</v>
      </c>
      <c r="AT40" s="120">
        <f>AG40</f>
        <v>0.7372106481489027</v>
      </c>
      <c r="AU40" s="120">
        <f>AP40</f>
        <v>0.15775462963210884</v>
      </c>
      <c r="AV40" s="125">
        <f>+AP40+AG40+X40+P40</f>
        <v>1.4644328703725478</v>
      </c>
      <c r="AW40" s="126">
        <f>AQ40</f>
        <v>9</v>
      </c>
      <c r="AX40" s="124"/>
      <c r="AY40" s="120">
        <f>+S40</f>
        <v>0.1629050925952874</v>
      </c>
      <c r="AZ40" s="120">
        <f>+AB40</f>
        <v>0.18809027777428533</v>
      </c>
      <c r="BA40" s="127">
        <f>+AK40</f>
        <v>0.1743171296297482</v>
      </c>
      <c r="BB40" s="125">
        <f>+S40+AB40+AK40</f>
        <v>0.525312499999321</v>
      </c>
      <c r="BC40" s="129">
        <f>+RANK(BB40,BB$4:BB$51,1)</f>
        <v>3</v>
      </c>
      <c r="BD40" s="125">
        <f>+AV40+BB40</f>
        <v>1.9897453703718688</v>
      </c>
      <c r="BE40" s="129">
        <f>+RANK(BD40,BD$4:BD$51,1)</f>
        <v>6</v>
      </c>
      <c r="BF40" s="128" t="e">
        <f>+RANK(BE40,BE$51,1)</f>
        <v>#N/A</v>
      </c>
    </row>
    <row r="41" spans="1:58" s="114" customFormat="1" ht="13.5" customHeight="1">
      <c r="A41" s="113">
        <f t="shared" si="7"/>
        <v>39</v>
      </c>
      <c r="B41" s="114" t="s">
        <v>94</v>
      </c>
      <c r="C41" s="114" t="s">
        <v>67</v>
      </c>
      <c r="D41" s="113">
        <v>10.7</v>
      </c>
      <c r="E41" s="113">
        <v>3</v>
      </c>
      <c r="F41" s="114" t="s">
        <v>95</v>
      </c>
      <c r="G41" s="114" t="s">
        <v>96</v>
      </c>
      <c r="H41" s="116" t="s">
        <v>97</v>
      </c>
      <c r="I41" s="114" t="s">
        <v>98</v>
      </c>
      <c r="J41" s="114" t="s">
        <v>99</v>
      </c>
      <c r="K41" s="114" t="s">
        <v>100</v>
      </c>
      <c r="L41" s="118" t="s">
        <v>101</v>
      </c>
      <c r="M41" s="118" t="s">
        <v>102</v>
      </c>
      <c r="N41" s="142" t="s">
        <v>554</v>
      </c>
      <c r="O41" s="119">
        <v>39948.65107638889</v>
      </c>
      <c r="P41" s="120">
        <f t="shared" si="6"/>
        <v>0.15107638888730435</v>
      </c>
      <c r="Q41" s="121">
        <f t="shared" si="0"/>
        <v>28</v>
      </c>
      <c r="R41" s="119">
        <v>39948.95025462963</v>
      </c>
      <c r="S41" s="120">
        <f t="shared" si="10"/>
        <v>0.29570601851850775</v>
      </c>
      <c r="T41" s="122" t="s">
        <v>587</v>
      </c>
      <c r="U41" s="123">
        <f t="shared" si="2"/>
        <v>45</v>
      </c>
      <c r="V41" s="124">
        <f t="shared" si="3"/>
        <v>42</v>
      </c>
      <c r="W41" s="119">
        <v>39949.475694444445</v>
      </c>
      <c r="X41" s="120">
        <f>IF(W41-R41&gt;0,W41-R41,(W41-R41)+1)</f>
        <v>0.5254398148172186</v>
      </c>
      <c r="Y41" s="124">
        <f t="shared" si="4"/>
        <v>21</v>
      </c>
      <c r="Z41" s="124">
        <f t="shared" si="9"/>
        <v>42</v>
      </c>
      <c r="AA41" s="119">
        <v>39949.81267361111</v>
      </c>
      <c r="AB41" s="120">
        <f>IF(AA41-W41&gt;0,(AA41-W41)-(5/(24*60)),(AA41-W41)+1-(5/(24*60)))</f>
        <v>0.33350694444056395</v>
      </c>
      <c r="AC41" s="122" t="s">
        <v>587</v>
      </c>
      <c r="AD41" s="123">
        <f t="shared" si="5"/>
        <v>36</v>
      </c>
      <c r="AE41" s="124">
        <f>+RANK(AA41,AA$4:AA$51,1)</f>
        <v>33</v>
      </c>
      <c r="AF41" s="119"/>
      <c r="AG41" s="120"/>
      <c r="AH41" s="124"/>
      <c r="AI41" s="124"/>
      <c r="AJ41" s="119"/>
      <c r="AK41" s="120"/>
      <c r="AL41" s="122"/>
      <c r="AM41" s="123"/>
      <c r="AN41" s="124"/>
      <c r="AO41" s="119"/>
      <c r="AP41" s="120"/>
      <c r="AQ41" s="124"/>
      <c r="AR41" s="120"/>
      <c r="AS41" s="120"/>
      <c r="AT41" s="120"/>
      <c r="AU41" s="120"/>
      <c r="AV41" s="125"/>
      <c r="AW41" s="126"/>
      <c r="AX41" s="124"/>
      <c r="AY41" s="120"/>
      <c r="AZ41" s="120"/>
      <c r="BA41" s="127"/>
      <c r="BB41" s="125"/>
      <c r="BC41" s="128"/>
      <c r="BD41" s="125"/>
      <c r="BE41" s="129"/>
      <c r="BF41" s="128"/>
    </row>
    <row r="42" spans="1:58" s="114" customFormat="1" ht="13.5" customHeight="1">
      <c r="A42" s="113">
        <f t="shared" si="7"/>
        <v>40</v>
      </c>
      <c r="B42" s="114" t="s">
        <v>335</v>
      </c>
      <c r="C42" s="114" t="s">
        <v>336</v>
      </c>
      <c r="D42" s="113">
        <v>14</v>
      </c>
      <c r="E42" s="113">
        <v>2</v>
      </c>
      <c r="F42" s="114" t="s">
        <v>337</v>
      </c>
      <c r="G42" s="114" t="s">
        <v>353</v>
      </c>
      <c r="H42" s="116" t="s">
        <v>338</v>
      </c>
      <c r="I42" s="114" t="s">
        <v>348</v>
      </c>
      <c r="J42" s="114" t="s">
        <v>349</v>
      </c>
      <c r="K42" s="114" t="s">
        <v>350</v>
      </c>
      <c r="L42" s="118" t="s">
        <v>351</v>
      </c>
      <c r="M42" s="118" t="s">
        <v>352</v>
      </c>
      <c r="N42" s="142" t="s">
        <v>539</v>
      </c>
      <c r="O42" s="119">
        <v>39948.63429398148</v>
      </c>
      <c r="P42" s="120">
        <f t="shared" si="6"/>
        <v>0.13429398147854954</v>
      </c>
      <c r="Q42" s="121">
        <f t="shared" si="0"/>
        <v>14</v>
      </c>
      <c r="R42" s="119">
        <v>39948.90042824074</v>
      </c>
      <c r="S42" s="120">
        <f t="shared" si="10"/>
        <v>0.2626620370396672</v>
      </c>
      <c r="T42" s="122" t="s">
        <v>569</v>
      </c>
      <c r="U42" s="123">
        <f t="shared" si="2"/>
        <v>38</v>
      </c>
      <c r="V42" s="124">
        <f t="shared" si="3"/>
        <v>33</v>
      </c>
      <c r="W42" s="119">
        <v>39949.38280092592</v>
      </c>
      <c r="X42" s="120">
        <f>IF(W42-R42&gt;0,W42-R42,(W42-R42)+1)</f>
        <v>0.4823726851827814</v>
      </c>
      <c r="Y42" s="124">
        <f t="shared" si="4"/>
        <v>17</v>
      </c>
      <c r="Z42" s="124">
        <f t="shared" si="9"/>
        <v>33</v>
      </c>
      <c r="AA42" s="119">
        <v>39949.71832175926</v>
      </c>
      <c r="AB42" s="120">
        <f>IF(AA42-W42&gt;0,(AA42-W42)-(5/(24*60)),(AA42-W42)+1-(5/(24*60)))</f>
        <v>0.3320486111155737</v>
      </c>
      <c r="AC42" s="122"/>
      <c r="AD42" s="123">
        <f t="shared" si="5"/>
        <v>34</v>
      </c>
      <c r="AE42" s="124">
        <f>+RANK(AA42,AA$4:AA$51,1)</f>
        <v>27</v>
      </c>
      <c r="AF42" s="119"/>
      <c r="AG42" s="120"/>
      <c r="AH42" s="124"/>
      <c r="AI42" s="124"/>
      <c r="AJ42" s="119"/>
      <c r="AK42" s="120"/>
      <c r="AL42" s="122"/>
      <c r="AM42" s="123"/>
      <c r="AN42" s="124"/>
      <c r="AO42" s="119"/>
      <c r="AP42" s="120"/>
      <c r="AQ42" s="124"/>
      <c r="AR42" s="120"/>
      <c r="AS42" s="120"/>
      <c r="AT42" s="120"/>
      <c r="AU42" s="120"/>
      <c r="AV42" s="125"/>
      <c r="AW42" s="126"/>
      <c r="AX42" s="124"/>
      <c r="AY42" s="120"/>
      <c r="AZ42" s="120"/>
      <c r="BA42" s="127"/>
      <c r="BB42" s="125"/>
      <c r="BC42" s="128"/>
      <c r="BD42" s="125"/>
      <c r="BE42" s="129"/>
      <c r="BF42" s="128"/>
    </row>
    <row r="43" spans="1:58" s="140" customFormat="1" ht="13.5" customHeight="1">
      <c r="A43" s="113">
        <f t="shared" si="7"/>
        <v>41</v>
      </c>
      <c r="B43" s="114" t="s">
        <v>85</v>
      </c>
      <c r="C43" s="114" t="s">
        <v>86</v>
      </c>
      <c r="D43" s="113">
        <v>12.3</v>
      </c>
      <c r="E43" s="113">
        <v>2</v>
      </c>
      <c r="F43" s="114" t="s">
        <v>87</v>
      </c>
      <c r="G43" s="114" t="s">
        <v>93</v>
      </c>
      <c r="H43" s="116" t="s">
        <v>92</v>
      </c>
      <c r="I43" s="114" t="s">
        <v>88</v>
      </c>
      <c r="J43" s="114" t="s">
        <v>89</v>
      </c>
      <c r="K43" s="114"/>
      <c r="L43" s="118" t="s">
        <v>90</v>
      </c>
      <c r="M43" s="118" t="s">
        <v>91</v>
      </c>
      <c r="N43" s="114" t="s">
        <v>511</v>
      </c>
      <c r="O43" s="119">
        <v>39948.63796296297</v>
      </c>
      <c r="P43" s="120">
        <f t="shared" si="6"/>
        <v>0.1379629629664123</v>
      </c>
      <c r="Q43" s="121">
        <f t="shared" si="0"/>
        <v>17</v>
      </c>
      <c r="R43" s="119">
        <v>39948.86371527778</v>
      </c>
      <c r="S43" s="120">
        <f t="shared" si="10"/>
        <v>0.22228009259237702</v>
      </c>
      <c r="T43" s="122" t="s">
        <v>572</v>
      </c>
      <c r="U43" s="123">
        <f t="shared" si="2"/>
        <v>23</v>
      </c>
      <c r="V43" s="124">
        <f t="shared" si="3"/>
        <v>20</v>
      </c>
      <c r="W43" s="119"/>
      <c r="X43" s="120"/>
      <c r="Y43" s="124"/>
      <c r="Z43" s="124"/>
      <c r="AA43" s="119"/>
      <c r="AB43" s="120"/>
      <c r="AC43" s="122"/>
      <c r="AD43" s="123"/>
      <c r="AE43" s="124"/>
      <c r="AF43" s="119"/>
      <c r="AG43" s="120"/>
      <c r="AH43" s="124"/>
      <c r="AI43" s="124"/>
      <c r="AJ43" s="119"/>
      <c r="AK43" s="120"/>
      <c r="AL43" s="122"/>
      <c r="AM43" s="123"/>
      <c r="AN43" s="124"/>
      <c r="AO43" s="119"/>
      <c r="AP43" s="120"/>
      <c r="AQ43" s="124"/>
      <c r="AR43" s="120"/>
      <c r="AS43" s="120"/>
      <c r="AT43" s="120"/>
      <c r="AU43" s="120"/>
      <c r="AV43" s="125"/>
      <c r="AW43" s="126"/>
      <c r="AX43" s="124"/>
      <c r="AY43" s="120"/>
      <c r="AZ43" s="120"/>
      <c r="BA43" s="127"/>
      <c r="BB43" s="125"/>
      <c r="BC43" s="128"/>
      <c r="BD43" s="125"/>
      <c r="BE43" s="129"/>
      <c r="BF43" s="128"/>
    </row>
    <row r="44" spans="1:58" s="114" customFormat="1" ht="13.5" customHeight="1">
      <c r="A44" s="113">
        <v>42</v>
      </c>
      <c r="B44" s="114" t="s">
        <v>442</v>
      </c>
      <c r="C44" s="114" t="s">
        <v>443</v>
      </c>
      <c r="D44" s="113">
        <v>10.6</v>
      </c>
      <c r="E44" s="113">
        <v>3</v>
      </c>
      <c r="F44" s="114" t="s">
        <v>444</v>
      </c>
      <c r="G44" s="114" t="s">
        <v>445</v>
      </c>
      <c r="H44" s="116" t="s">
        <v>446</v>
      </c>
      <c r="I44" s="114" t="s">
        <v>447</v>
      </c>
      <c r="J44" s="114" t="s">
        <v>448</v>
      </c>
      <c r="K44" s="114" t="s">
        <v>449</v>
      </c>
      <c r="L44" s="114" t="s">
        <v>450</v>
      </c>
      <c r="M44" s="114" t="s">
        <v>451</v>
      </c>
      <c r="N44" s="114" t="s">
        <v>523</v>
      </c>
      <c r="O44" s="119">
        <v>39948.667962962965</v>
      </c>
      <c r="P44" s="120">
        <f t="shared" si="6"/>
        <v>0.16796296296524815</v>
      </c>
      <c r="Q44" s="121">
        <f t="shared" si="0"/>
        <v>41</v>
      </c>
      <c r="R44" s="119">
        <v>39948.91290509259</v>
      </c>
      <c r="S44" s="120">
        <f t="shared" si="10"/>
        <v>0.24146990740377483</v>
      </c>
      <c r="T44" s="122" t="s">
        <v>598</v>
      </c>
      <c r="U44" s="123">
        <f t="shared" si="2"/>
        <v>33</v>
      </c>
      <c r="V44" s="124">
        <f t="shared" si="3"/>
        <v>34</v>
      </c>
      <c r="W44" s="119">
        <v>39949.53616898148</v>
      </c>
      <c r="X44" s="120">
        <f>IF(W44-R44&gt;0,W44-R44,(W44-R44)+1)</f>
        <v>0.6232638888905058</v>
      </c>
      <c r="Y44" s="124">
        <f t="shared" si="4"/>
        <v>35</v>
      </c>
      <c r="Z44" s="124">
        <f>+RANK(V44,V$4:V$51,1)</f>
        <v>34</v>
      </c>
      <c r="AA44" s="119">
        <v>39949.79145833333</v>
      </c>
      <c r="AB44" s="120">
        <f>IF(AA44-W44&gt;0,(AA44-W44)-(5/(24*60)),(AA44-W44)+1-(5/(24*60)))</f>
        <v>0.25181712962916614</v>
      </c>
      <c r="AC44" s="122" t="s">
        <v>620</v>
      </c>
      <c r="AD44" s="123">
        <f t="shared" si="5"/>
        <v>26</v>
      </c>
      <c r="AE44" s="124">
        <f>+RANK(AA44,AA$4:AA$51,1)</f>
        <v>31</v>
      </c>
      <c r="AF44" s="119"/>
      <c r="AG44" s="120"/>
      <c r="AH44" s="124"/>
      <c r="AI44" s="124"/>
      <c r="AJ44" s="119"/>
      <c r="AK44" s="120"/>
      <c r="AL44" s="122"/>
      <c r="AM44" s="123"/>
      <c r="AN44" s="124"/>
      <c r="AO44" s="119"/>
      <c r="AP44" s="120"/>
      <c r="AQ44" s="124"/>
      <c r="AR44" s="120"/>
      <c r="AS44" s="120"/>
      <c r="AT44" s="120"/>
      <c r="AU44" s="120"/>
      <c r="AV44" s="125"/>
      <c r="AW44" s="126"/>
      <c r="AX44" s="124"/>
      <c r="AY44" s="120"/>
      <c r="AZ44" s="120"/>
      <c r="BA44" s="127"/>
      <c r="BB44" s="125"/>
      <c r="BC44" s="128"/>
      <c r="BD44" s="125"/>
      <c r="BE44" s="129"/>
      <c r="BF44" s="128"/>
    </row>
    <row r="45" spans="1:58" s="114" customFormat="1" ht="13.5" customHeight="1">
      <c r="A45" s="113">
        <v>43</v>
      </c>
      <c r="B45" s="114" t="s">
        <v>398</v>
      </c>
      <c r="C45" s="114" t="s">
        <v>399</v>
      </c>
      <c r="D45" s="115">
        <v>10</v>
      </c>
      <c r="E45" s="113">
        <v>3</v>
      </c>
      <c r="F45" s="114" t="s">
        <v>400</v>
      </c>
      <c r="G45" s="114" t="s">
        <v>401</v>
      </c>
      <c r="H45" s="116" t="s">
        <v>402</v>
      </c>
      <c r="I45" s="117" t="s">
        <v>403</v>
      </c>
      <c r="J45" s="117" t="s">
        <v>404</v>
      </c>
      <c r="K45" s="114" t="s">
        <v>405</v>
      </c>
      <c r="L45" s="118" t="s">
        <v>406</v>
      </c>
      <c r="M45" s="118" t="s">
        <v>407</v>
      </c>
      <c r="N45" s="114" t="s">
        <v>520</v>
      </c>
      <c r="O45" s="119">
        <v>39948.649039351854</v>
      </c>
      <c r="P45" s="120">
        <f t="shared" si="6"/>
        <v>0.14903935185429873</v>
      </c>
      <c r="Q45" s="121">
        <f t="shared" si="0"/>
        <v>26</v>
      </c>
      <c r="R45" s="119">
        <v>39948.86393518518</v>
      </c>
      <c r="S45" s="120">
        <f t="shared" si="10"/>
        <v>0.21142361110509633</v>
      </c>
      <c r="T45" s="122" t="s">
        <v>585</v>
      </c>
      <c r="U45" s="123">
        <f t="shared" si="2"/>
        <v>19</v>
      </c>
      <c r="V45" s="124">
        <f t="shared" si="3"/>
        <v>21</v>
      </c>
      <c r="W45" s="119">
        <v>39949.46313657407</v>
      </c>
      <c r="X45" s="120">
        <f>IF(W45-R45&gt;0,W45-R45,(W45-R45)+1)</f>
        <v>0.5992013888899237</v>
      </c>
      <c r="Y45" s="124">
        <f t="shared" si="4"/>
        <v>31</v>
      </c>
      <c r="Z45" s="124">
        <f>+RANK(V45,V$4:V$51,1)</f>
        <v>21</v>
      </c>
      <c r="AA45" s="119">
        <v>39949.69092592593</v>
      </c>
      <c r="AB45" s="120">
        <f>IF(AA45-W45&gt;0,(AA45-W45)-(5/(24*60)),(AA45-W45)+1-(5/(24*60)))</f>
        <v>0.2243171296326586</v>
      </c>
      <c r="AC45" s="122" t="s">
        <v>585</v>
      </c>
      <c r="AD45" s="123">
        <f t="shared" si="5"/>
        <v>16</v>
      </c>
      <c r="AE45" s="124">
        <f>+RANK(AA45,AA$4:AA$51,1)</f>
        <v>25</v>
      </c>
      <c r="AF45" s="119"/>
      <c r="AG45" s="120"/>
      <c r="AH45" s="124"/>
      <c r="AI45" s="124"/>
      <c r="AJ45" s="119"/>
      <c r="AK45" s="120"/>
      <c r="AL45" s="122"/>
      <c r="AM45" s="123"/>
      <c r="AN45" s="124"/>
      <c r="AO45" s="119"/>
      <c r="AP45" s="120"/>
      <c r="AQ45" s="124"/>
      <c r="AR45" s="120"/>
      <c r="AS45" s="120"/>
      <c r="AT45" s="120"/>
      <c r="AU45" s="120"/>
      <c r="AV45" s="125"/>
      <c r="AW45" s="126"/>
      <c r="AX45" s="124"/>
      <c r="AY45" s="120"/>
      <c r="AZ45" s="120"/>
      <c r="BA45" s="127"/>
      <c r="BB45" s="125"/>
      <c r="BC45" s="128"/>
      <c r="BD45" s="125"/>
      <c r="BE45" s="129"/>
      <c r="BF45" s="128"/>
    </row>
    <row r="46" spans="1:58" s="141" customFormat="1" ht="13.5" customHeight="1">
      <c r="A46" s="113">
        <v>44</v>
      </c>
      <c r="B46" s="114" t="s">
        <v>163</v>
      </c>
      <c r="C46" s="114" t="s">
        <v>164</v>
      </c>
      <c r="D46" s="115">
        <v>8.5</v>
      </c>
      <c r="E46" s="113">
        <v>3</v>
      </c>
      <c r="F46" s="114" t="s">
        <v>165</v>
      </c>
      <c r="G46" s="135" t="s">
        <v>166</v>
      </c>
      <c r="H46" s="114" t="s">
        <v>167</v>
      </c>
      <c r="I46" s="117" t="s">
        <v>168</v>
      </c>
      <c r="J46" s="117" t="s">
        <v>169</v>
      </c>
      <c r="K46" s="114" t="s">
        <v>170</v>
      </c>
      <c r="L46" s="118" t="s">
        <v>171</v>
      </c>
      <c r="M46" s="118" t="s">
        <v>172</v>
      </c>
      <c r="N46" s="114" t="s">
        <v>530</v>
      </c>
      <c r="O46" s="119">
        <v>39948.68099537037</v>
      </c>
      <c r="P46" s="120">
        <f t="shared" si="6"/>
        <v>0.1809953703705105</v>
      </c>
      <c r="Q46" s="121">
        <f t="shared" si="0"/>
        <v>46</v>
      </c>
      <c r="R46" s="119">
        <v>39948.923842592594</v>
      </c>
      <c r="S46" s="120">
        <f t="shared" si="10"/>
        <v>0.23937500000142287</v>
      </c>
      <c r="T46" s="122" t="s">
        <v>601</v>
      </c>
      <c r="U46" s="123">
        <f t="shared" si="2"/>
        <v>32</v>
      </c>
      <c r="V46" s="124">
        <f t="shared" si="3"/>
        <v>37</v>
      </c>
      <c r="W46" s="119"/>
      <c r="X46" s="120"/>
      <c r="Y46" s="124"/>
      <c r="Z46" s="124"/>
      <c r="AA46" s="119"/>
      <c r="AB46" s="120"/>
      <c r="AC46" s="122"/>
      <c r="AD46" s="123"/>
      <c r="AE46" s="124"/>
      <c r="AF46" s="119"/>
      <c r="AG46" s="120"/>
      <c r="AH46" s="124"/>
      <c r="AI46" s="124"/>
      <c r="AJ46" s="119"/>
      <c r="AK46" s="120"/>
      <c r="AL46" s="122"/>
      <c r="AM46" s="123"/>
      <c r="AN46" s="124"/>
      <c r="AO46" s="119"/>
      <c r="AP46" s="120"/>
      <c r="AQ46" s="124"/>
      <c r="AR46" s="120"/>
      <c r="AS46" s="120"/>
      <c r="AT46" s="120"/>
      <c r="AU46" s="120"/>
      <c r="AV46" s="125"/>
      <c r="AW46" s="126"/>
      <c r="AX46" s="124"/>
      <c r="AY46" s="120"/>
      <c r="AZ46" s="120"/>
      <c r="BA46" s="127"/>
      <c r="BB46" s="125"/>
      <c r="BC46" s="128"/>
      <c r="BD46" s="125"/>
      <c r="BE46" s="129"/>
      <c r="BF46" s="128"/>
    </row>
    <row r="47" spans="1:58" s="114" customFormat="1" ht="13.5" customHeight="1">
      <c r="A47" s="113">
        <v>45</v>
      </c>
      <c r="B47" s="114" t="s">
        <v>454</v>
      </c>
      <c r="C47" s="114" t="s">
        <v>455</v>
      </c>
      <c r="D47" s="113">
        <v>11.3</v>
      </c>
      <c r="E47" s="113">
        <v>2</v>
      </c>
      <c r="F47" s="114" t="s">
        <v>471</v>
      </c>
      <c r="G47" s="114" t="s">
        <v>456</v>
      </c>
      <c r="H47" s="116" t="s">
        <v>457</v>
      </c>
      <c r="I47" s="114" t="s">
        <v>195</v>
      </c>
      <c r="K47" s="114" t="s">
        <v>458</v>
      </c>
      <c r="L47" s="114" t="s">
        <v>459</v>
      </c>
      <c r="M47" s="114" t="s">
        <v>460</v>
      </c>
      <c r="N47" s="142" t="s">
        <v>548</v>
      </c>
      <c r="O47" s="119">
        <v>39948.66645833333</v>
      </c>
      <c r="P47" s="120">
        <f t="shared" si="6"/>
        <v>0.1664583333331393</v>
      </c>
      <c r="Q47" s="121">
        <f t="shared" si="0"/>
        <v>40</v>
      </c>
      <c r="R47" s="119">
        <v>39948.91746527778</v>
      </c>
      <c r="S47" s="120">
        <f t="shared" si="10"/>
        <v>0.2475347222247769</v>
      </c>
      <c r="T47" s="122" t="s">
        <v>597</v>
      </c>
      <c r="U47" s="123">
        <f t="shared" si="2"/>
        <v>36</v>
      </c>
      <c r="V47" s="124">
        <f t="shared" si="3"/>
        <v>35</v>
      </c>
      <c r="W47" s="119">
        <v>39949.56391203704</v>
      </c>
      <c r="X47" s="120">
        <f>IF(W47-R47&gt;0,W47-R47,(W47-R47)+1)</f>
        <v>0.6464467592595611</v>
      </c>
      <c r="Y47" s="124">
        <f t="shared" si="4"/>
        <v>38</v>
      </c>
      <c r="Z47" s="124">
        <f>+RANK(V47,V$4:V$51,1)</f>
        <v>35</v>
      </c>
      <c r="AA47" s="119">
        <v>39949.835856481484</v>
      </c>
      <c r="AB47" s="120">
        <f>IF(AA47-W47&gt;0,(AA47-W47)-(5/(24*60)),(AA47-W47)+1-(5/(24*60)))</f>
        <v>0.2684722222224486</v>
      </c>
      <c r="AC47" s="122" t="s">
        <v>623</v>
      </c>
      <c r="AD47" s="123">
        <f t="shared" si="5"/>
        <v>28</v>
      </c>
      <c r="AE47" s="124">
        <f>+RANK(AA47,AA$4:AA$51,1)</f>
        <v>36</v>
      </c>
      <c r="AF47" s="119"/>
      <c r="AG47" s="120"/>
      <c r="AH47" s="124"/>
      <c r="AI47" s="124"/>
      <c r="AJ47" s="119"/>
      <c r="AK47" s="120"/>
      <c r="AL47" s="122"/>
      <c r="AM47" s="123"/>
      <c r="AN47" s="124"/>
      <c r="AO47" s="119"/>
      <c r="AP47" s="120"/>
      <c r="AQ47" s="124"/>
      <c r="AR47" s="120"/>
      <c r="AS47" s="120"/>
      <c r="AT47" s="120"/>
      <c r="AU47" s="120"/>
      <c r="AV47" s="125"/>
      <c r="AW47" s="126"/>
      <c r="AX47" s="124"/>
      <c r="AY47" s="120"/>
      <c r="AZ47" s="120"/>
      <c r="BA47" s="127"/>
      <c r="BB47" s="125"/>
      <c r="BC47" s="128"/>
      <c r="BD47" s="125"/>
      <c r="BE47" s="129"/>
      <c r="BF47" s="128"/>
    </row>
    <row r="48" spans="1:58" s="114" customFormat="1" ht="13.5" customHeight="1">
      <c r="A48" s="113">
        <v>46</v>
      </c>
      <c r="B48" s="114" t="s">
        <v>461</v>
      </c>
      <c r="C48" s="114" t="s">
        <v>462</v>
      </c>
      <c r="D48" s="113">
        <v>8.2</v>
      </c>
      <c r="E48" s="113">
        <v>3</v>
      </c>
      <c r="F48" s="114" t="s">
        <v>463</v>
      </c>
      <c r="G48" s="114" t="s">
        <v>469</v>
      </c>
      <c r="H48" s="116" t="s">
        <v>466</v>
      </c>
      <c r="I48" s="114" t="s">
        <v>467</v>
      </c>
      <c r="J48" s="138" t="s">
        <v>470</v>
      </c>
      <c r="K48" s="107" t="s">
        <v>468</v>
      </c>
      <c r="L48" s="107" t="s">
        <v>464</v>
      </c>
      <c r="M48" s="107" t="s">
        <v>465</v>
      </c>
      <c r="N48" s="142" t="s">
        <v>540</v>
      </c>
      <c r="O48" s="119">
        <v>39948.69127314815</v>
      </c>
      <c r="P48" s="120">
        <f t="shared" si="6"/>
        <v>0.1912731481497758</v>
      </c>
      <c r="Q48" s="121">
        <f t="shared" si="0"/>
        <v>47</v>
      </c>
      <c r="R48" s="119">
        <v>39948.919282407405</v>
      </c>
      <c r="S48" s="120">
        <f t="shared" si="10"/>
        <v>0.22453703703326433</v>
      </c>
      <c r="T48" s="122" t="s">
        <v>602</v>
      </c>
      <c r="U48" s="123">
        <f t="shared" si="2"/>
        <v>24</v>
      </c>
      <c r="V48" s="124">
        <f t="shared" si="3"/>
        <v>36</v>
      </c>
      <c r="W48" s="119">
        <v>39949.64728009259</v>
      </c>
      <c r="X48" s="120">
        <f>IF(W48-R48&gt;0,W48-R48,(W48-R48)+1)</f>
        <v>0.7279976851859828</v>
      </c>
      <c r="Y48" s="124">
        <f t="shared" si="4"/>
        <v>41</v>
      </c>
      <c r="Z48" s="124">
        <f>+RANK(V48,V$4:V$51,1)</f>
        <v>36</v>
      </c>
      <c r="AA48" s="119">
        <v>39949.89627314815</v>
      </c>
      <c r="AB48" s="120">
        <f>IF(AA48-W48&gt;0,(AA48-W48)-(5/(24*60)),(AA48-W48)+1-(5/(24*60)))</f>
        <v>0.24552083333805463</v>
      </c>
      <c r="AC48" s="122"/>
      <c r="AD48" s="123">
        <f t="shared" si="5"/>
        <v>23</v>
      </c>
      <c r="AE48" s="124">
        <f>+RANK(AA48,AA$4:AA$51,1)</f>
        <v>40</v>
      </c>
      <c r="AF48" s="119"/>
      <c r="AG48" s="120"/>
      <c r="AH48" s="124"/>
      <c r="AI48" s="124"/>
      <c r="AJ48" s="119"/>
      <c r="AK48" s="120"/>
      <c r="AL48" s="122"/>
      <c r="AM48" s="123"/>
      <c r="AN48" s="124"/>
      <c r="AO48" s="119"/>
      <c r="AP48" s="120"/>
      <c r="AQ48" s="124"/>
      <c r="AR48" s="120"/>
      <c r="AS48" s="120"/>
      <c r="AT48" s="120"/>
      <c r="AU48" s="120"/>
      <c r="AV48" s="125"/>
      <c r="AW48" s="126"/>
      <c r="AX48" s="124"/>
      <c r="AY48" s="120"/>
      <c r="AZ48" s="120"/>
      <c r="BA48" s="127"/>
      <c r="BB48" s="125"/>
      <c r="BC48" s="128"/>
      <c r="BD48" s="125"/>
      <c r="BE48" s="129"/>
      <c r="BF48" s="128"/>
    </row>
    <row r="49" spans="1:58" s="114" customFormat="1" ht="13.5" customHeight="1">
      <c r="A49" s="113">
        <v>47</v>
      </c>
      <c r="B49" s="114" t="s">
        <v>473</v>
      </c>
      <c r="C49" s="114" t="s">
        <v>474</v>
      </c>
      <c r="D49" s="113">
        <v>8.5</v>
      </c>
      <c r="E49" s="113">
        <v>3</v>
      </c>
      <c r="F49" s="114" t="s">
        <v>475</v>
      </c>
      <c r="G49" s="135" t="s">
        <v>476</v>
      </c>
      <c r="H49" s="107" t="s">
        <v>479</v>
      </c>
      <c r="I49" s="137" t="s">
        <v>480</v>
      </c>
      <c r="J49" s="107" t="s">
        <v>477</v>
      </c>
      <c r="K49" s="137" t="s">
        <v>478</v>
      </c>
      <c r="L49" s="107" t="s">
        <v>481</v>
      </c>
      <c r="M49" s="107" t="s">
        <v>482</v>
      </c>
      <c r="N49" s="142" t="s">
        <v>544</v>
      </c>
      <c r="O49" s="119">
        <v>39948.664618055554</v>
      </c>
      <c r="P49" s="120">
        <f>IF(O49-$O$3&gt;0,O49-$O$3,(O49-$O$3)+1)</f>
        <v>0.16461805555445608</v>
      </c>
      <c r="Q49" s="121">
        <f t="shared" si="0"/>
        <v>38</v>
      </c>
      <c r="R49" s="119">
        <v>39948.889814814815</v>
      </c>
      <c r="S49" s="120">
        <f t="shared" si="10"/>
        <v>0.22172453703792094</v>
      </c>
      <c r="T49" s="122" t="s">
        <v>595</v>
      </c>
      <c r="U49" s="123">
        <f t="shared" si="2"/>
        <v>22</v>
      </c>
      <c r="V49" s="124">
        <f t="shared" si="3"/>
        <v>29</v>
      </c>
      <c r="W49" s="119">
        <v>39949.551203703704</v>
      </c>
      <c r="X49" s="120">
        <f>IF(W49-R49&gt;0,W49-R49,(W49-R49)+1)</f>
        <v>0.6613888888896327</v>
      </c>
      <c r="Y49" s="124">
        <f t="shared" si="4"/>
        <v>40</v>
      </c>
      <c r="Z49" s="124">
        <f>+RANK(V49,V$4:V$51,1)</f>
        <v>29</v>
      </c>
      <c r="AA49" s="119">
        <v>39949.79491898148</v>
      </c>
      <c r="AB49" s="120">
        <f>IF(AA49-W49&gt;0,(AA49-W49)-(5/(24*60)),(AA49-W49)+1-(5/(24*60)))</f>
        <v>0.24024305555616998</v>
      </c>
      <c r="AC49" s="122" t="s">
        <v>621</v>
      </c>
      <c r="AD49" s="123">
        <f t="shared" si="5"/>
        <v>20</v>
      </c>
      <c r="AE49" s="124">
        <f>+RANK(AA49,AA$4:AA$51,1)</f>
        <v>32</v>
      </c>
      <c r="AF49" s="119"/>
      <c r="AG49" s="120"/>
      <c r="AH49" s="124"/>
      <c r="AI49" s="124"/>
      <c r="AJ49" s="119"/>
      <c r="AK49" s="120"/>
      <c r="AL49" s="122"/>
      <c r="AM49" s="123"/>
      <c r="AN49" s="124"/>
      <c r="AO49" s="119"/>
      <c r="AP49" s="120"/>
      <c r="AQ49" s="124"/>
      <c r="AR49" s="120"/>
      <c r="AS49" s="120"/>
      <c r="AT49" s="120"/>
      <c r="AU49" s="120"/>
      <c r="AV49" s="125"/>
      <c r="AW49" s="126"/>
      <c r="AX49" s="124"/>
      <c r="AY49" s="120"/>
      <c r="AZ49" s="120"/>
      <c r="BA49" s="127"/>
      <c r="BB49" s="125"/>
      <c r="BC49" s="128"/>
      <c r="BD49" s="125"/>
      <c r="BE49" s="129"/>
      <c r="BF49" s="128"/>
    </row>
    <row r="50" spans="1:58" s="114" customFormat="1" ht="13.5" customHeight="1">
      <c r="A50" s="113">
        <v>48</v>
      </c>
      <c r="B50" s="138" t="s">
        <v>483</v>
      </c>
      <c r="C50" s="114" t="s">
        <v>417</v>
      </c>
      <c r="D50" s="113">
        <v>11.6</v>
      </c>
      <c r="E50" s="113">
        <v>2</v>
      </c>
      <c r="F50" s="114" t="s">
        <v>484</v>
      </c>
      <c r="G50" s="114" t="s">
        <v>485</v>
      </c>
      <c r="H50" s="116" t="s">
        <v>486</v>
      </c>
      <c r="I50" s="114" t="s">
        <v>487</v>
      </c>
      <c r="J50" s="114" t="s">
        <v>488</v>
      </c>
      <c r="K50" s="114" t="s">
        <v>489</v>
      </c>
      <c r="L50" s="114" t="s">
        <v>490</v>
      </c>
      <c r="M50" s="114" t="s">
        <v>491</v>
      </c>
      <c r="N50" s="142" t="s">
        <v>545</v>
      </c>
      <c r="O50" s="119">
        <v>39948.641064814816</v>
      </c>
      <c r="P50" s="120">
        <f t="shared" si="6"/>
        <v>0.14106481481576338</v>
      </c>
      <c r="Q50" s="121">
        <f t="shared" si="0"/>
        <v>22</v>
      </c>
      <c r="R50" s="119">
        <v>39948.82478009259</v>
      </c>
      <c r="S50" s="120">
        <f t="shared" si="10"/>
        <v>0.18024305555122233</v>
      </c>
      <c r="T50" s="122" t="s">
        <v>577</v>
      </c>
      <c r="U50" s="123">
        <f t="shared" si="2"/>
        <v>9</v>
      </c>
      <c r="V50" s="124">
        <f t="shared" si="3"/>
        <v>10</v>
      </c>
      <c r="W50" s="119">
        <v>39949.27072916667</v>
      </c>
      <c r="X50" s="120">
        <f>IF(W50-R50&gt;0,W50-R50,(W50-R50)+1)</f>
        <v>0.44594907407736173</v>
      </c>
      <c r="Y50" s="124">
        <f t="shared" si="4"/>
        <v>15</v>
      </c>
      <c r="Z50" s="124">
        <f>+RANK(V50,V$4:V$51,1)</f>
        <v>10</v>
      </c>
      <c r="AA50" s="119">
        <v>39949.475439814814</v>
      </c>
      <c r="AB50" s="120">
        <f>IF(AA50-W50&gt;0,(AA50-W50)-(5/(24*60)),(AA50-W50)+1-(5/(24*60)))</f>
        <v>0.20123842592551633</v>
      </c>
      <c r="AC50" s="122" t="s">
        <v>577</v>
      </c>
      <c r="AD50" s="123">
        <f t="shared" si="5"/>
        <v>9</v>
      </c>
      <c r="AE50" s="124">
        <f>+RANK(AA50,AA$4:AA$51,1)</f>
        <v>11</v>
      </c>
      <c r="AF50" s="119"/>
      <c r="AG50" s="120"/>
      <c r="AH50" s="124"/>
      <c r="AI50" s="124"/>
      <c r="AJ50" s="119"/>
      <c r="AK50" s="120"/>
      <c r="AL50" s="122"/>
      <c r="AM50" s="123"/>
      <c r="AN50" s="124"/>
      <c r="AO50" s="119"/>
      <c r="AP50" s="120"/>
      <c r="AQ50" s="124"/>
      <c r="AR50" s="120"/>
      <c r="AS50" s="120"/>
      <c r="AT50" s="120"/>
      <c r="AU50" s="120"/>
      <c r="AV50" s="125"/>
      <c r="AW50" s="126"/>
      <c r="AX50" s="124"/>
      <c r="AY50" s="120"/>
      <c r="AZ50" s="120"/>
      <c r="BA50" s="127"/>
      <c r="BB50" s="125"/>
      <c r="BC50" s="128"/>
      <c r="BD50" s="125"/>
      <c r="BE50" s="129"/>
      <c r="BF50" s="128"/>
    </row>
    <row r="51" spans="1:58" s="114" customFormat="1" ht="13.5" customHeight="1">
      <c r="A51" s="113">
        <v>49</v>
      </c>
      <c r="B51" s="114" t="s">
        <v>493</v>
      </c>
      <c r="C51" s="114" t="s">
        <v>492</v>
      </c>
      <c r="D51" s="113">
        <v>11.9</v>
      </c>
      <c r="E51" s="113" t="s">
        <v>231</v>
      </c>
      <c r="F51" s="114" t="s">
        <v>500</v>
      </c>
      <c r="G51" s="114" t="s">
        <v>494</v>
      </c>
      <c r="H51" s="116" t="s">
        <v>495</v>
      </c>
      <c r="I51" s="114" t="s">
        <v>496</v>
      </c>
      <c r="J51" s="114" t="s">
        <v>497</v>
      </c>
      <c r="K51" s="114" t="s">
        <v>498</v>
      </c>
      <c r="L51" s="114" t="s">
        <v>499</v>
      </c>
      <c r="M51" s="114" t="s">
        <v>499</v>
      </c>
      <c r="N51" s="142" t="s">
        <v>542</v>
      </c>
      <c r="O51" s="119">
        <v>39948.62746527778</v>
      </c>
      <c r="P51" s="120">
        <f t="shared" si="6"/>
        <v>0.1274652777792653</v>
      </c>
      <c r="Q51" s="121">
        <f t="shared" si="0"/>
        <v>8</v>
      </c>
      <c r="R51" s="119">
        <v>39948.88597222222</v>
      </c>
      <c r="S51" s="120">
        <f t="shared" si="10"/>
        <v>0.2550347222172099</v>
      </c>
      <c r="T51" s="122" t="s">
        <v>563</v>
      </c>
      <c r="U51" s="123">
        <f t="shared" si="2"/>
        <v>37</v>
      </c>
      <c r="V51" s="124">
        <f t="shared" si="3"/>
        <v>28</v>
      </c>
      <c r="W51" s="119">
        <v>39949.40224537037</v>
      </c>
      <c r="X51" s="120">
        <f>IF(W51-R51&gt;0,W51-R51,(W51-R51)+1)</f>
        <v>0.5162731481541414</v>
      </c>
      <c r="Y51" s="124">
        <f t="shared" si="4"/>
        <v>20</v>
      </c>
      <c r="Z51" s="124">
        <f>+RANK(V51,V$4:V$51,1)</f>
        <v>28</v>
      </c>
      <c r="AA51" s="119">
        <v>39949.64542824074</v>
      </c>
      <c r="AB51" s="120">
        <f>IF(AA51-W51&gt;0,(AA51-W51)-(5/(24*60)),(AA51-W51)+1-(5/(24*60)))</f>
        <v>0.23971064814799725</v>
      </c>
      <c r="AC51" s="122"/>
      <c r="AD51" s="123">
        <f t="shared" si="5"/>
        <v>19</v>
      </c>
      <c r="AE51" s="124">
        <f>+RANK(AA51,AA$4:AA$51,1)</f>
        <v>20</v>
      </c>
      <c r="AF51" s="119">
        <v>39950.364375</v>
      </c>
      <c r="AG51" s="120">
        <f>IF(AF51-AA51&gt;0,AF51-AA51,(AF51-AA51)+1)</f>
        <v>0.7189467592543224</v>
      </c>
      <c r="AH51" s="124">
        <f>+RANK(AG51,AG$4:AG$51,1)</f>
        <v>8</v>
      </c>
      <c r="AI51" s="124">
        <f>+RANK(AF51,AF$4:AF$51,1)</f>
        <v>9</v>
      </c>
      <c r="AJ51" s="119">
        <v>39950.587430555555</v>
      </c>
      <c r="AK51" s="120">
        <f>IF(AJ51-AF51&gt;0,(AJ51-AF51)-(5/(24*60)),(AJ51-AF51)+1-(5/(24*60)))</f>
        <v>0.21958333333572633</v>
      </c>
      <c r="AL51" s="122" t="s">
        <v>629</v>
      </c>
      <c r="AM51" s="123">
        <f>+RANK(AK51,AK$4:AK$51,1)</f>
        <v>7</v>
      </c>
      <c r="AN51" s="124">
        <f>+RANK(AJ51,AJ$4:AJ$51,1)</f>
        <v>9</v>
      </c>
      <c r="AO51" s="119">
        <v>39950.73961805556</v>
      </c>
      <c r="AP51" s="120">
        <f>IF(AO51-AJ51&gt;0,AO51-AJ51,(AO51-AJ51)+1)</f>
        <v>0.15218750000349246</v>
      </c>
      <c r="AQ51" s="124">
        <f>+RANK(AP51,AP$4:AP$51,1)</f>
        <v>7</v>
      </c>
      <c r="AR51" s="120">
        <f>P51</f>
        <v>0.1274652777792653</v>
      </c>
      <c r="AS51" s="120">
        <f>X51</f>
        <v>0.5162731481541414</v>
      </c>
      <c r="AT51" s="120">
        <f>AG51</f>
        <v>0.7189467592543224</v>
      </c>
      <c r="AU51" s="120">
        <f>AP51</f>
        <v>0.15218750000349246</v>
      </c>
      <c r="AV51" s="125">
        <f>+AP51+AG51+X51+P51</f>
        <v>1.5148726851912215</v>
      </c>
      <c r="AW51" s="126">
        <f>AQ51</f>
        <v>7</v>
      </c>
      <c r="AX51" s="124"/>
      <c r="AY51" s="120">
        <f>+S51</f>
        <v>0.2550347222172099</v>
      </c>
      <c r="AZ51" s="120">
        <f>+AB51</f>
        <v>0.23971064814799725</v>
      </c>
      <c r="BA51" s="127">
        <f>+AK51</f>
        <v>0.21958333333572633</v>
      </c>
      <c r="BB51" s="125">
        <f>+S51+AB51+AK51</f>
        <v>0.7143287037009335</v>
      </c>
      <c r="BC51" s="128">
        <f>+RANK(BB51,BB$51,1)</f>
        <v>1</v>
      </c>
      <c r="BD51" s="125">
        <f>+AV51+BB51</f>
        <v>2.229201388892155</v>
      </c>
      <c r="BE51" s="129">
        <f>+RANK(BD51,BD$4:BD$51,1)</f>
        <v>9</v>
      </c>
      <c r="BF51" s="128">
        <f>+RANK(BE51,BE$51,1)</f>
        <v>1</v>
      </c>
    </row>
    <row r="52" spans="1:58" ht="11.25">
      <c r="A52" s="2"/>
      <c r="B52" s="3"/>
      <c r="D52" s="9"/>
      <c r="E52" s="9"/>
      <c r="F52" s="6"/>
      <c r="G52" s="6"/>
      <c r="H52" s="100"/>
      <c r="I52" s="6"/>
      <c r="J52" s="6"/>
      <c r="K52" s="6"/>
      <c r="L52" s="6"/>
      <c r="M52" s="6"/>
      <c r="N52" s="6" t="s">
        <v>8</v>
      </c>
      <c r="O52" s="56"/>
      <c r="P52" s="8"/>
      <c r="Q52" s="94"/>
      <c r="R52" s="14"/>
      <c r="S52" s="8"/>
      <c r="T52" s="8"/>
      <c r="U52" s="9"/>
      <c r="V52" s="28"/>
      <c r="W52" s="8"/>
      <c r="X52" s="8"/>
      <c r="Y52" s="9"/>
      <c r="Z52" s="28"/>
      <c r="AA52" s="8"/>
      <c r="AB52" s="8"/>
      <c r="AC52" s="8"/>
      <c r="AD52" s="9"/>
      <c r="AE52" s="28"/>
      <c r="AF52" s="8"/>
      <c r="AG52" s="8"/>
      <c r="AH52" s="9"/>
      <c r="AI52" s="16"/>
      <c r="AJ52" s="8"/>
      <c r="AK52" s="8"/>
      <c r="AL52" s="8"/>
      <c r="AM52" s="9"/>
      <c r="AN52" s="28"/>
      <c r="AO52" s="8"/>
      <c r="AP52" s="8"/>
      <c r="AQ52" s="9"/>
      <c r="AR52" s="75"/>
      <c r="AT52" s="9"/>
      <c r="AU52" s="10"/>
      <c r="AV52" s="6"/>
      <c r="AW52" s="6" t="s">
        <v>8</v>
      </c>
      <c r="AY52" s="44"/>
      <c r="AZ52" s="9"/>
      <c r="BA52" s="9"/>
      <c r="BB52" s="9"/>
      <c r="BC52" s="43"/>
      <c r="BD52" s="9"/>
      <c r="BE52" s="9"/>
      <c r="BF52" s="44"/>
    </row>
    <row r="53" spans="1:58" ht="11.25">
      <c r="A53" s="2"/>
      <c r="B53" s="3"/>
      <c r="D53" s="9"/>
      <c r="E53" s="9"/>
      <c r="F53" s="6"/>
      <c r="G53" s="6"/>
      <c r="H53" s="100"/>
      <c r="I53" s="6"/>
      <c r="J53" s="6"/>
      <c r="K53" s="6"/>
      <c r="L53" s="6"/>
      <c r="M53" s="6"/>
      <c r="N53" s="6" t="s">
        <v>8</v>
      </c>
      <c r="O53" s="56"/>
      <c r="P53" s="8"/>
      <c r="Q53" s="94"/>
      <c r="R53" s="14"/>
      <c r="S53" s="8"/>
      <c r="T53" s="8"/>
      <c r="U53" s="9"/>
      <c r="V53" s="28"/>
      <c r="W53" s="8"/>
      <c r="X53" s="8"/>
      <c r="Y53" s="9"/>
      <c r="Z53" s="28"/>
      <c r="AA53" s="8"/>
      <c r="AB53" s="8"/>
      <c r="AC53" s="8"/>
      <c r="AD53" s="9"/>
      <c r="AE53" s="28"/>
      <c r="AF53" s="8"/>
      <c r="AG53" s="8"/>
      <c r="AH53" s="9"/>
      <c r="AI53" s="16"/>
      <c r="AJ53" s="8"/>
      <c r="AK53" s="8"/>
      <c r="AL53" s="8"/>
      <c r="AM53" s="9"/>
      <c r="AN53" s="28"/>
      <c r="AO53" s="8"/>
      <c r="AP53" s="8"/>
      <c r="AQ53" s="9"/>
      <c r="AR53" s="75"/>
      <c r="AT53" s="9"/>
      <c r="AU53" s="10"/>
      <c r="AV53" s="6"/>
      <c r="AW53" s="6" t="s">
        <v>8</v>
      </c>
      <c r="AY53" s="44"/>
      <c r="AZ53" s="9"/>
      <c r="BA53" s="9"/>
      <c r="BB53" s="9"/>
      <c r="BC53" s="43"/>
      <c r="BD53" s="9"/>
      <c r="BE53" s="9"/>
      <c r="BF53" s="44"/>
    </row>
    <row r="54" spans="1:58" ht="11.25">
      <c r="A54" s="2"/>
      <c r="B54" s="3"/>
      <c r="D54" s="9"/>
      <c r="E54" s="9"/>
      <c r="F54" s="6"/>
      <c r="G54" s="6"/>
      <c r="H54" s="100"/>
      <c r="I54" s="6"/>
      <c r="J54" s="6"/>
      <c r="K54" s="6"/>
      <c r="L54" s="6"/>
      <c r="M54" s="6"/>
      <c r="N54" s="6" t="s">
        <v>8</v>
      </c>
      <c r="O54" s="56"/>
      <c r="P54" s="8"/>
      <c r="Q54" s="94"/>
      <c r="R54" s="14"/>
      <c r="S54" s="8"/>
      <c r="T54" s="8"/>
      <c r="U54" s="9"/>
      <c r="V54" s="28"/>
      <c r="W54" s="8"/>
      <c r="X54" s="8"/>
      <c r="Y54" s="9"/>
      <c r="Z54" s="28"/>
      <c r="AA54" s="8"/>
      <c r="AB54" s="8"/>
      <c r="AC54" s="8"/>
      <c r="AD54" s="9"/>
      <c r="AE54" s="28"/>
      <c r="AF54" s="8"/>
      <c r="AG54" s="8"/>
      <c r="AH54" s="9"/>
      <c r="AI54" s="16"/>
      <c r="AJ54" s="8"/>
      <c r="AK54" s="8"/>
      <c r="AL54" s="8"/>
      <c r="AM54" s="9"/>
      <c r="AN54" s="28"/>
      <c r="AO54" s="8"/>
      <c r="AP54" s="8"/>
      <c r="AQ54" s="9"/>
      <c r="AR54" s="75"/>
      <c r="AT54" s="9"/>
      <c r="AU54" s="10"/>
      <c r="AV54" s="6"/>
      <c r="AW54" s="6" t="s">
        <v>8</v>
      </c>
      <c r="AY54" s="44"/>
      <c r="AZ54" s="9"/>
      <c r="BA54" s="9"/>
      <c r="BB54" s="9"/>
      <c r="BC54" s="43"/>
      <c r="BD54" s="9"/>
      <c r="BE54" s="9"/>
      <c r="BF54" s="44"/>
    </row>
    <row r="55" spans="1:58" ht="11.25">
      <c r="A55" s="2"/>
      <c r="B55" s="3"/>
      <c r="D55" s="9"/>
      <c r="E55" s="9"/>
      <c r="F55" s="6"/>
      <c r="G55" s="6"/>
      <c r="H55" s="100"/>
      <c r="I55" s="6"/>
      <c r="J55" s="6"/>
      <c r="K55" s="6"/>
      <c r="L55" s="6"/>
      <c r="M55" s="6"/>
      <c r="N55" s="6" t="s">
        <v>8</v>
      </c>
      <c r="O55" s="56"/>
      <c r="P55" s="8"/>
      <c r="Q55" s="94"/>
      <c r="R55" s="14"/>
      <c r="S55" s="8"/>
      <c r="T55" s="8"/>
      <c r="U55" s="9"/>
      <c r="V55" s="28"/>
      <c r="W55" s="8"/>
      <c r="X55" s="8"/>
      <c r="Y55" s="9"/>
      <c r="Z55" s="28"/>
      <c r="AA55" s="8"/>
      <c r="AB55" s="8"/>
      <c r="AC55" s="8"/>
      <c r="AD55" s="9"/>
      <c r="AE55" s="28"/>
      <c r="AF55" s="8"/>
      <c r="AG55" s="8"/>
      <c r="AH55" s="9"/>
      <c r="AI55" s="16"/>
      <c r="AJ55" s="8"/>
      <c r="AK55" s="8"/>
      <c r="AL55" s="8"/>
      <c r="AM55" s="9"/>
      <c r="AN55" s="28"/>
      <c r="AO55" s="8"/>
      <c r="AP55" s="8"/>
      <c r="AQ55" s="9"/>
      <c r="AR55" s="75"/>
      <c r="AT55" s="9"/>
      <c r="AU55" s="10"/>
      <c r="AV55" s="6"/>
      <c r="AW55" s="6" t="s">
        <v>8</v>
      </c>
      <c r="AY55" s="44"/>
      <c r="AZ55" s="9"/>
      <c r="BA55" s="9"/>
      <c r="BB55" s="9"/>
      <c r="BC55" s="43"/>
      <c r="BD55" s="9"/>
      <c r="BE55" s="9"/>
      <c r="BF55" s="44"/>
    </row>
    <row r="56" spans="1:58" ht="11.25">
      <c r="A56" s="2"/>
      <c r="B56" s="3"/>
      <c r="D56" s="9"/>
      <c r="E56" s="9"/>
      <c r="F56" s="6"/>
      <c r="G56" s="6"/>
      <c r="H56" s="100"/>
      <c r="I56" s="6"/>
      <c r="J56" s="6"/>
      <c r="K56" s="6"/>
      <c r="L56" s="6"/>
      <c r="M56" s="6"/>
      <c r="N56" s="6" t="s">
        <v>8</v>
      </c>
      <c r="O56" s="56"/>
      <c r="P56" s="8"/>
      <c r="Q56" s="94"/>
      <c r="R56" s="14"/>
      <c r="S56" s="8"/>
      <c r="T56" s="8"/>
      <c r="U56" s="9"/>
      <c r="V56" s="28"/>
      <c r="W56" s="8"/>
      <c r="X56" s="8"/>
      <c r="Y56" s="9"/>
      <c r="Z56" s="28"/>
      <c r="AA56" s="8"/>
      <c r="AB56" s="8"/>
      <c r="AC56" s="8"/>
      <c r="AD56" s="9"/>
      <c r="AE56" s="28"/>
      <c r="AF56" s="8"/>
      <c r="AG56" s="8"/>
      <c r="AH56" s="9"/>
      <c r="AI56" s="16"/>
      <c r="AJ56" s="8"/>
      <c r="AK56" s="8"/>
      <c r="AL56" s="8"/>
      <c r="AM56" s="9"/>
      <c r="AN56" s="28"/>
      <c r="AO56" s="8"/>
      <c r="AP56" s="8"/>
      <c r="AQ56" s="9"/>
      <c r="AR56" s="75"/>
      <c r="AT56" s="9"/>
      <c r="AU56" s="10"/>
      <c r="AV56" s="6"/>
      <c r="AW56" s="6" t="s">
        <v>8</v>
      </c>
      <c r="AY56" s="44"/>
      <c r="AZ56" s="9"/>
      <c r="BA56" s="9"/>
      <c r="BB56" s="9"/>
      <c r="BC56" s="43"/>
      <c r="BD56" s="9"/>
      <c r="BE56" s="9"/>
      <c r="BF56" s="44"/>
    </row>
    <row r="57" spans="1:58" ht="11.25">
      <c r="A57" s="2"/>
      <c r="B57" s="3"/>
      <c r="D57" s="9"/>
      <c r="E57" s="9"/>
      <c r="F57" s="6"/>
      <c r="G57" s="6"/>
      <c r="H57" s="100"/>
      <c r="I57" s="6"/>
      <c r="J57" s="6"/>
      <c r="K57" s="6"/>
      <c r="L57" s="6"/>
      <c r="M57" s="6"/>
      <c r="N57" s="6" t="s">
        <v>8</v>
      </c>
      <c r="O57" s="56"/>
      <c r="P57" s="8"/>
      <c r="Q57" s="94"/>
      <c r="R57" s="14"/>
      <c r="S57" s="8"/>
      <c r="T57" s="8"/>
      <c r="U57" s="9"/>
      <c r="V57" s="28"/>
      <c r="W57" s="8"/>
      <c r="X57" s="8"/>
      <c r="Y57" s="9"/>
      <c r="Z57" s="28"/>
      <c r="AA57" s="8"/>
      <c r="AB57" s="8"/>
      <c r="AC57" s="8"/>
      <c r="AD57" s="9"/>
      <c r="AE57" s="28"/>
      <c r="AF57" s="8"/>
      <c r="AG57" s="8"/>
      <c r="AH57" s="9"/>
      <c r="AI57" s="16"/>
      <c r="AJ57" s="8"/>
      <c r="AK57" s="8"/>
      <c r="AL57" s="8"/>
      <c r="AM57" s="9"/>
      <c r="AN57" s="28"/>
      <c r="AO57" s="8"/>
      <c r="AP57" s="8"/>
      <c r="AQ57" s="9"/>
      <c r="AR57" s="75"/>
      <c r="AT57" s="9"/>
      <c r="AU57" s="10"/>
      <c r="AV57" s="6"/>
      <c r="AW57" s="6" t="s">
        <v>8</v>
      </c>
      <c r="AY57" s="44"/>
      <c r="AZ57" s="9"/>
      <c r="BA57" s="9"/>
      <c r="BB57" s="9"/>
      <c r="BC57" s="43"/>
      <c r="BD57" s="9"/>
      <c r="BE57" s="9"/>
      <c r="BF57" s="44"/>
    </row>
    <row r="58" spans="1:58" ht="11.25">
      <c r="A58" s="2"/>
      <c r="B58" s="3"/>
      <c r="D58" s="9"/>
      <c r="E58" s="9"/>
      <c r="F58" s="6"/>
      <c r="G58" s="6"/>
      <c r="H58" s="100"/>
      <c r="I58" s="6"/>
      <c r="J58" s="6"/>
      <c r="K58" s="6"/>
      <c r="L58" s="6"/>
      <c r="M58" s="6"/>
      <c r="N58" s="6" t="s">
        <v>8</v>
      </c>
      <c r="O58" s="56"/>
      <c r="P58" s="8"/>
      <c r="Q58" s="94"/>
      <c r="R58" s="14"/>
      <c r="S58" s="8"/>
      <c r="T58" s="8"/>
      <c r="U58" s="9"/>
      <c r="V58" s="28"/>
      <c r="W58" s="8"/>
      <c r="X58" s="8"/>
      <c r="Y58" s="9"/>
      <c r="Z58" s="28"/>
      <c r="AA58" s="8"/>
      <c r="AB58" s="8"/>
      <c r="AC58" s="8"/>
      <c r="AD58" s="9"/>
      <c r="AE58" s="28"/>
      <c r="AF58" s="8"/>
      <c r="AG58" s="8"/>
      <c r="AH58" s="9"/>
      <c r="AI58" s="16"/>
      <c r="AJ58" s="8"/>
      <c r="AK58" s="8"/>
      <c r="AL58" s="8"/>
      <c r="AM58" s="9"/>
      <c r="AN58" s="28"/>
      <c r="AO58" s="8"/>
      <c r="AP58" s="8"/>
      <c r="AQ58" s="9"/>
      <c r="AR58" s="75"/>
      <c r="AT58" s="9"/>
      <c r="AU58" s="10"/>
      <c r="AV58" s="6"/>
      <c r="AW58" s="6" t="s">
        <v>8</v>
      </c>
      <c r="AY58" s="44"/>
      <c r="AZ58" s="9"/>
      <c r="BA58" s="9"/>
      <c r="BB58" s="9"/>
      <c r="BC58" s="43"/>
      <c r="BD58" s="9"/>
      <c r="BE58" s="9"/>
      <c r="BF58" s="44"/>
    </row>
    <row r="59" spans="1:58" ht="11.25">
      <c r="A59" s="2"/>
      <c r="B59" s="3"/>
      <c r="D59" s="9"/>
      <c r="E59" s="9"/>
      <c r="F59" s="6"/>
      <c r="G59" s="6"/>
      <c r="H59" s="100"/>
      <c r="I59" s="6"/>
      <c r="J59" s="6"/>
      <c r="K59" s="6"/>
      <c r="L59" s="6"/>
      <c r="M59" s="6"/>
      <c r="N59" s="6" t="s">
        <v>8</v>
      </c>
      <c r="O59" s="56"/>
      <c r="P59" s="8"/>
      <c r="Q59" s="94"/>
      <c r="R59" s="14"/>
      <c r="S59" s="8"/>
      <c r="T59" s="8"/>
      <c r="U59" s="9"/>
      <c r="V59" s="28"/>
      <c r="W59" s="8"/>
      <c r="X59" s="8"/>
      <c r="Y59" s="9"/>
      <c r="Z59" s="28"/>
      <c r="AA59" s="8"/>
      <c r="AB59" s="8"/>
      <c r="AC59" s="8"/>
      <c r="AD59" s="9"/>
      <c r="AE59" s="28"/>
      <c r="AF59" s="8"/>
      <c r="AG59" s="8"/>
      <c r="AH59" s="9"/>
      <c r="AI59" s="16"/>
      <c r="AJ59" s="8"/>
      <c r="AK59" s="8"/>
      <c r="AL59" s="8"/>
      <c r="AM59" s="9"/>
      <c r="AN59" s="28"/>
      <c r="AO59" s="8"/>
      <c r="AP59" s="8"/>
      <c r="AQ59" s="9"/>
      <c r="AR59" s="75"/>
      <c r="AT59" s="9"/>
      <c r="AU59" s="10"/>
      <c r="AV59" s="6"/>
      <c r="AW59" s="6" t="s">
        <v>8</v>
      </c>
      <c r="AY59" s="44"/>
      <c r="AZ59" s="9"/>
      <c r="BA59" s="9"/>
      <c r="BB59" s="9"/>
      <c r="BC59" s="43"/>
      <c r="BD59" s="9"/>
      <c r="BE59" s="9"/>
      <c r="BF59" s="44"/>
    </row>
    <row r="60" spans="1:58" ht="11.25">
      <c r="A60" s="2"/>
      <c r="B60" s="3"/>
      <c r="D60" s="9"/>
      <c r="E60" s="9"/>
      <c r="F60" s="6"/>
      <c r="G60" s="6"/>
      <c r="H60" s="100"/>
      <c r="I60" s="6"/>
      <c r="J60" s="6"/>
      <c r="K60" s="6"/>
      <c r="L60" s="6"/>
      <c r="M60" s="6"/>
      <c r="N60" s="6" t="s">
        <v>8</v>
      </c>
      <c r="O60" s="56"/>
      <c r="P60" s="8"/>
      <c r="Q60" s="94"/>
      <c r="R60" s="14"/>
      <c r="S60" s="8"/>
      <c r="T60" s="8"/>
      <c r="U60" s="9"/>
      <c r="V60" s="28"/>
      <c r="W60" s="8"/>
      <c r="X60" s="8"/>
      <c r="Y60" s="9"/>
      <c r="Z60" s="28"/>
      <c r="AA60" s="8"/>
      <c r="AB60" s="8"/>
      <c r="AC60" s="8"/>
      <c r="AD60" s="9"/>
      <c r="AE60" s="28"/>
      <c r="AF60" s="8"/>
      <c r="AG60" s="8"/>
      <c r="AH60" s="9"/>
      <c r="AI60" s="16"/>
      <c r="AJ60" s="8"/>
      <c r="AK60" s="8"/>
      <c r="AL60" s="8"/>
      <c r="AM60" s="9"/>
      <c r="AN60" s="28"/>
      <c r="AO60" s="8"/>
      <c r="AP60" s="8"/>
      <c r="AQ60" s="9"/>
      <c r="AR60" s="75"/>
      <c r="AT60" s="9"/>
      <c r="AU60" s="10"/>
      <c r="AV60" s="6"/>
      <c r="AW60" s="6" t="s">
        <v>8</v>
      </c>
      <c r="AY60" s="44"/>
      <c r="AZ60" s="9"/>
      <c r="BA60" s="9"/>
      <c r="BB60" s="9"/>
      <c r="BC60" s="43"/>
      <c r="BD60" s="9"/>
      <c r="BE60" s="9"/>
      <c r="BF60" s="44"/>
    </row>
    <row r="61" spans="2:18" ht="11.25">
      <c r="B61" s="3"/>
      <c r="D61" s="9"/>
      <c r="E61" s="9"/>
      <c r="F61" s="6"/>
      <c r="G61" s="6"/>
      <c r="H61" s="100"/>
      <c r="I61" s="6"/>
      <c r="J61" s="6"/>
      <c r="K61" s="6"/>
      <c r="L61" s="6"/>
      <c r="M61" s="6"/>
      <c r="R61" s="15"/>
    </row>
    <row r="62" ht="11.25">
      <c r="R62" s="15"/>
    </row>
    <row r="63" ht="11.25">
      <c r="R63" s="15"/>
    </row>
    <row r="64" ht="11.25">
      <c r="R64" s="15"/>
    </row>
    <row r="65" ht="11.25">
      <c r="R65" s="15"/>
    </row>
    <row r="66" ht="11.25">
      <c r="R66" s="15"/>
    </row>
    <row r="67" ht="11.25">
      <c r="R67" s="15"/>
    </row>
    <row r="68" ht="11.25">
      <c r="R68" s="15"/>
    </row>
    <row r="69" ht="11.25">
      <c r="R69" s="15"/>
    </row>
    <row r="70" ht="11.25">
      <c r="R70" s="15"/>
    </row>
    <row r="71" ht="11.25">
      <c r="R71" s="15"/>
    </row>
    <row r="72" ht="11.25">
      <c r="R72" s="15"/>
    </row>
    <row r="73" ht="11.25">
      <c r="R73" s="15"/>
    </row>
    <row r="74" ht="11.25">
      <c r="R74" s="15"/>
    </row>
    <row r="75" ht="11.25">
      <c r="R75" s="15"/>
    </row>
    <row r="76" ht="11.25">
      <c r="R76" s="15"/>
    </row>
    <row r="77" ht="11.25">
      <c r="R77" s="15"/>
    </row>
    <row r="78" ht="11.25">
      <c r="R78" s="15"/>
    </row>
    <row r="79" ht="11.25">
      <c r="R79" s="15"/>
    </row>
    <row r="80" ht="11.25">
      <c r="R80" s="15"/>
    </row>
    <row r="81" ht="11.25">
      <c r="R81" s="15"/>
    </row>
    <row r="82" ht="11.25">
      <c r="R82" s="15"/>
    </row>
    <row r="83" ht="11.25">
      <c r="R83" s="15"/>
    </row>
    <row r="84" ht="11.25">
      <c r="R84" s="15"/>
    </row>
    <row r="85" ht="11.25">
      <c r="R85" s="15"/>
    </row>
    <row r="86" ht="11.25">
      <c r="R86" s="15"/>
    </row>
    <row r="87" ht="11.25">
      <c r="R87" s="15"/>
    </row>
    <row r="88" ht="11.25">
      <c r="R88" s="15"/>
    </row>
    <row r="89" ht="11.25">
      <c r="R89" s="15"/>
    </row>
    <row r="90" ht="11.25">
      <c r="R90" s="15"/>
    </row>
    <row r="91" ht="11.25">
      <c r="R91" s="15"/>
    </row>
    <row r="92" ht="11.25">
      <c r="R92" s="15"/>
    </row>
    <row r="93" ht="11.25">
      <c r="R93" s="15"/>
    </row>
    <row r="94" ht="11.25">
      <c r="R94" s="15"/>
    </row>
    <row r="95" ht="11.25">
      <c r="R95" s="15"/>
    </row>
    <row r="96" ht="11.25">
      <c r="R96" s="15"/>
    </row>
    <row r="97" ht="11.25">
      <c r="R97" s="15"/>
    </row>
    <row r="98" ht="11.25">
      <c r="R98" s="15"/>
    </row>
    <row r="99" ht="11.25">
      <c r="R99" s="15"/>
    </row>
    <row r="100" ht="11.25">
      <c r="R100" s="15"/>
    </row>
    <row r="101" ht="11.25">
      <c r="R101" s="15"/>
    </row>
    <row r="102" ht="11.25">
      <c r="R102" s="15"/>
    </row>
    <row r="103" ht="11.25">
      <c r="R103" s="15"/>
    </row>
    <row r="104" ht="11.25">
      <c r="R104" s="15"/>
    </row>
    <row r="105" ht="11.25">
      <c r="R105" s="15"/>
    </row>
    <row r="106" ht="11.25">
      <c r="R106" s="15"/>
    </row>
    <row r="107" ht="11.25">
      <c r="R107" s="15"/>
    </row>
    <row r="108" ht="11.25">
      <c r="R108" s="15"/>
    </row>
    <row r="109" ht="11.25">
      <c r="R109" s="15"/>
    </row>
    <row r="110" ht="11.25">
      <c r="R110" s="15"/>
    </row>
    <row r="111" ht="11.25">
      <c r="R111" s="15"/>
    </row>
    <row r="112" ht="11.25">
      <c r="R112" s="15"/>
    </row>
    <row r="113" ht="11.25">
      <c r="R113" s="15"/>
    </row>
    <row r="114" ht="11.25">
      <c r="R114" s="15"/>
    </row>
    <row r="115" ht="11.25">
      <c r="R115" s="15"/>
    </row>
    <row r="116" ht="11.25">
      <c r="R116" s="15"/>
    </row>
    <row r="117" ht="11.25">
      <c r="R117" s="15"/>
    </row>
    <row r="118" ht="11.25">
      <c r="R118" s="15"/>
    </row>
    <row r="119" ht="11.25">
      <c r="R119" s="15"/>
    </row>
    <row r="120" ht="11.25">
      <c r="R120" s="15"/>
    </row>
    <row r="121" ht="11.25">
      <c r="R121" s="15"/>
    </row>
    <row r="122" ht="11.25">
      <c r="R122" s="15"/>
    </row>
    <row r="123" ht="11.25">
      <c r="R123" s="15"/>
    </row>
    <row r="124" ht="11.25">
      <c r="R124" s="15"/>
    </row>
    <row r="125" ht="11.25">
      <c r="R125" s="15"/>
    </row>
    <row r="126" ht="11.25">
      <c r="R126" s="15"/>
    </row>
    <row r="127" ht="11.25">
      <c r="R127" s="15"/>
    </row>
    <row r="128" ht="11.25">
      <c r="R128" s="15"/>
    </row>
    <row r="129" ht="11.25">
      <c r="R129" s="15"/>
    </row>
    <row r="130" ht="11.25">
      <c r="R130" s="15"/>
    </row>
    <row r="131" ht="11.25">
      <c r="R131" s="15"/>
    </row>
    <row r="132" ht="11.25">
      <c r="R132" s="15"/>
    </row>
    <row r="133" ht="11.25">
      <c r="R133" s="15"/>
    </row>
    <row r="134" ht="11.25">
      <c r="R134" s="15"/>
    </row>
    <row r="135" ht="11.25">
      <c r="R135" s="15"/>
    </row>
    <row r="136" ht="11.25">
      <c r="R136" s="15"/>
    </row>
    <row r="137" ht="11.25">
      <c r="R137" s="15"/>
    </row>
    <row r="138" ht="11.25">
      <c r="R138" s="15"/>
    </row>
    <row r="139" ht="11.25">
      <c r="R139" s="15"/>
    </row>
    <row r="140" ht="11.25">
      <c r="R140" s="15"/>
    </row>
    <row r="141" ht="11.25">
      <c r="R141" s="15"/>
    </row>
    <row r="142" ht="11.25">
      <c r="R142" s="15"/>
    </row>
    <row r="143" ht="11.25">
      <c r="R143" s="15"/>
    </row>
    <row r="144" ht="11.25">
      <c r="R144" s="15"/>
    </row>
    <row r="145" ht="11.25">
      <c r="R145" s="15"/>
    </row>
    <row r="146" ht="11.25">
      <c r="R146" s="15"/>
    </row>
    <row r="147" ht="11.25">
      <c r="R147" s="15"/>
    </row>
    <row r="148" ht="11.25">
      <c r="R148" s="15"/>
    </row>
    <row r="149" ht="11.25">
      <c r="R149" s="15"/>
    </row>
    <row r="150" ht="11.25">
      <c r="R150" s="15"/>
    </row>
    <row r="151" ht="11.25">
      <c r="R151" s="15"/>
    </row>
    <row r="152" ht="11.25">
      <c r="R152" s="15"/>
    </row>
    <row r="153" ht="11.25">
      <c r="R153" s="15"/>
    </row>
    <row r="154" ht="11.25">
      <c r="R154" s="15"/>
    </row>
    <row r="155" ht="11.25">
      <c r="R155" s="15"/>
    </row>
    <row r="156" ht="11.25">
      <c r="R156" s="15"/>
    </row>
    <row r="157" ht="11.25">
      <c r="R157" s="15"/>
    </row>
    <row r="158" ht="11.25">
      <c r="R158" s="15"/>
    </row>
    <row r="159" ht="11.25">
      <c r="R159" s="15"/>
    </row>
    <row r="160" ht="11.25">
      <c r="R160" s="15"/>
    </row>
    <row r="161" ht="11.25">
      <c r="R161" s="15"/>
    </row>
    <row r="162" ht="11.25">
      <c r="R162" s="15"/>
    </row>
    <row r="163" ht="11.25">
      <c r="R163" s="15"/>
    </row>
    <row r="164" ht="11.25">
      <c r="R164" s="15"/>
    </row>
    <row r="165" ht="11.25">
      <c r="R165" s="15"/>
    </row>
    <row r="166" ht="11.25">
      <c r="R166" s="15"/>
    </row>
    <row r="167" ht="11.25">
      <c r="R167" s="15"/>
    </row>
    <row r="168" ht="11.25">
      <c r="R168" s="15"/>
    </row>
    <row r="169" ht="11.25">
      <c r="R169" s="15"/>
    </row>
    <row r="170" ht="11.25">
      <c r="R170" s="15"/>
    </row>
    <row r="171" ht="11.25">
      <c r="R171" s="15"/>
    </row>
    <row r="172" ht="11.25">
      <c r="R172" s="15"/>
    </row>
    <row r="173" ht="11.25">
      <c r="R173" s="15"/>
    </row>
    <row r="174" ht="11.25">
      <c r="R174" s="15"/>
    </row>
    <row r="175" ht="11.25">
      <c r="R175" s="15"/>
    </row>
    <row r="176" ht="11.25">
      <c r="R176" s="15"/>
    </row>
    <row r="177" ht="11.25">
      <c r="R177" s="15"/>
    </row>
    <row r="178" ht="11.25">
      <c r="R178" s="15"/>
    </row>
    <row r="179" ht="11.25">
      <c r="R179" s="15"/>
    </row>
    <row r="180" ht="11.25">
      <c r="R180" s="15"/>
    </row>
    <row r="181" ht="11.25">
      <c r="R181" s="15"/>
    </row>
    <row r="182" ht="11.25">
      <c r="R182" s="15"/>
    </row>
    <row r="183" ht="11.25">
      <c r="R183" s="15"/>
    </row>
    <row r="184" ht="11.25">
      <c r="R184" s="15"/>
    </row>
    <row r="185" ht="11.25">
      <c r="R185" s="15"/>
    </row>
    <row r="186" ht="11.25">
      <c r="R186" s="15"/>
    </row>
    <row r="187" ht="11.25">
      <c r="R187" s="15"/>
    </row>
    <row r="188" ht="11.25">
      <c r="R188" s="15"/>
    </row>
    <row r="189" ht="11.25">
      <c r="R189" s="15"/>
    </row>
    <row r="190" ht="11.25">
      <c r="R190" s="15"/>
    </row>
    <row r="191" ht="11.25">
      <c r="R191" s="15"/>
    </row>
    <row r="192" ht="11.25">
      <c r="R192" s="15"/>
    </row>
    <row r="193" ht="11.25">
      <c r="R193" s="15"/>
    </row>
    <row r="194" ht="11.25">
      <c r="R194" s="15"/>
    </row>
    <row r="195" ht="11.25">
      <c r="R195" s="15"/>
    </row>
    <row r="196" ht="11.25">
      <c r="R196" s="15"/>
    </row>
    <row r="197" ht="11.25">
      <c r="R197" s="15"/>
    </row>
    <row r="198" ht="11.25">
      <c r="R198" s="15"/>
    </row>
    <row r="199" ht="11.25">
      <c r="R199" s="15"/>
    </row>
    <row r="200" ht="11.25">
      <c r="R200" s="15"/>
    </row>
    <row r="201" ht="11.25">
      <c r="R201" s="15"/>
    </row>
    <row r="202" ht="11.25">
      <c r="R202" s="15"/>
    </row>
    <row r="203" ht="11.25">
      <c r="R203" s="15"/>
    </row>
    <row r="204" ht="11.25">
      <c r="R204" s="15"/>
    </row>
    <row r="205" ht="11.25">
      <c r="R205" s="15"/>
    </row>
    <row r="206" ht="11.25">
      <c r="R206" s="15"/>
    </row>
    <row r="207" ht="11.25">
      <c r="R207" s="15"/>
    </row>
    <row r="208" ht="11.25">
      <c r="R208" s="15"/>
    </row>
    <row r="209" ht="11.25">
      <c r="R209" s="15"/>
    </row>
    <row r="210" ht="11.25">
      <c r="R210" s="15"/>
    </row>
    <row r="211" ht="11.25">
      <c r="R211" s="15"/>
    </row>
    <row r="212" ht="11.25">
      <c r="R212" s="15"/>
    </row>
    <row r="213" ht="11.25">
      <c r="R213" s="15"/>
    </row>
    <row r="214" ht="11.25">
      <c r="R214" s="15"/>
    </row>
    <row r="215" ht="11.25">
      <c r="R215" s="15"/>
    </row>
    <row r="216" ht="11.25">
      <c r="R216" s="15"/>
    </row>
    <row r="217" ht="11.25">
      <c r="R217" s="15"/>
    </row>
    <row r="218" ht="11.25">
      <c r="R218" s="15"/>
    </row>
    <row r="219" ht="11.25">
      <c r="R219" s="15"/>
    </row>
    <row r="220" ht="11.25">
      <c r="R220" s="15"/>
    </row>
    <row r="221" ht="11.25">
      <c r="R221" s="15"/>
    </row>
    <row r="222" ht="11.25">
      <c r="R222" s="15"/>
    </row>
    <row r="223" ht="11.25">
      <c r="R223" s="15"/>
    </row>
    <row r="224" ht="11.25">
      <c r="R224" s="15"/>
    </row>
    <row r="225" ht="11.25">
      <c r="R225" s="15"/>
    </row>
    <row r="226" ht="11.25">
      <c r="R226" s="15"/>
    </row>
    <row r="227" ht="11.25">
      <c r="R227" s="15"/>
    </row>
    <row r="228" ht="11.25">
      <c r="R228" s="15"/>
    </row>
    <row r="229" ht="11.25">
      <c r="R229" s="15"/>
    </row>
    <row r="230" ht="11.25">
      <c r="R230" s="15"/>
    </row>
    <row r="231" ht="11.25">
      <c r="R231" s="15"/>
    </row>
    <row r="232" ht="11.25">
      <c r="R232" s="15"/>
    </row>
    <row r="233" ht="11.25">
      <c r="R233" s="15"/>
    </row>
    <row r="234" ht="11.25">
      <c r="R234" s="15"/>
    </row>
    <row r="235" ht="11.25">
      <c r="R235" s="15"/>
    </row>
    <row r="236" ht="11.25">
      <c r="R236" s="15"/>
    </row>
    <row r="237" ht="11.25">
      <c r="R237" s="15"/>
    </row>
    <row r="238" ht="11.25">
      <c r="R238" s="15"/>
    </row>
    <row r="239" ht="11.25">
      <c r="R239" s="15"/>
    </row>
    <row r="240" ht="11.25">
      <c r="R240" s="15"/>
    </row>
    <row r="241" ht="11.25">
      <c r="R241" s="15"/>
    </row>
    <row r="242" ht="11.25">
      <c r="R242" s="15"/>
    </row>
    <row r="243" ht="11.25">
      <c r="R243" s="15"/>
    </row>
    <row r="244" ht="11.25">
      <c r="R244" s="15"/>
    </row>
    <row r="245" ht="11.25">
      <c r="R245" s="15"/>
    </row>
    <row r="246" ht="11.25">
      <c r="R246" s="15"/>
    </row>
    <row r="247" ht="11.25">
      <c r="R247" s="15"/>
    </row>
    <row r="248" ht="11.25">
      <c r="R248" s="15"/>
    </row>
    <row r="249" ht="11.25">
      <c r="R249" s="15"/>
    </row>
    <row r="250" ht="11.25">
      <c r="R250" s="15"/>
    </row>
    <row r="251" ht="11.25">
      <c r="R251" s="15"/>
    </row>
    <row r="252" ht="11.25">
      <c r="R252" s="15"/>
    </row>
    <row r="253" ht="11.25">
      <c r="R253" s="15"/>
    </row>
    <row r="254" ht="11.25">
      <c r="R254" s="15"/>
    </row>
    <row r="255" ht="11.25">
      <c r="R255" s="15"/>
    </row>
    <row r="256" ht="11.25">
      <c r="R256" s="15"/>
    </row>
    <row r="257" ht="11.25">
      <c r="R257" s="15"/>
    </row>
    <row r="258" ht="11.25">
      <c r="R258" s="15"/>
    </row>
    <row r="259" ht="11.25">
      <c r="R259" s="15"/>
    </row>
    <row r="260" ht="11.25">
      <c r="R260" s="15"/>
    </row>
    <row r="261" ht="11.25">
      <c r="R261" s="15"/>
    </row>
    <row r="262" ht="11.25">
      <c r="R262" s="15"/>
    </row>
    <row r="263" ht="11.25">
      <c r="R263" s="15"/>
    </row>
    <row r="264" ht="11.25">
      <c r="R264" s="15"/>
    </row>
    <row r="265" ht="11.25">
      <c r="R265" s="15"/>
    </row>
    <row r="266" ht="11.25">
      <c r="R266" s="15"/>
    </row>
    <row r="267" ht="11.25">
      <c r="R267" s="15"/>
    </row>
    <row r="268" ht="11.25">
      <c r="R268" s="15"/>
    </row>
    <row r="269" ht="11.25">
      <c r="R269" s="15"/>
    </row>
    <row r="270" ht="11.25">
      <c r="R270" s="15"/>
    </row>
    <row r="271" ht="11.25">
      <c r="R271" s="15"/>
    </row>
    <row r="272" ht="11.25">
      <c r="R272" s="15"/>
    </row>
    <row r="273" ht="11.25">
      <c r="R273" s="15"/>
    </row>
    <row r="274" ht="11.25">
      <c r="R274" s="15"/>
    </row>
    <row r="275" ht="11.25">
      <c r="R275" s="15"/>
    </row>
    <row r="276" ht="11.25">
      <c r="R276" s="15"/>
    </row>
    <row r="277" ht="11.25">
      <c r="R277" s="15"/>
    </row>
    <row r="278" ht="11.25">
      <c r="R278" s="15"/>
    </row>
    <row r="279" ht="11.25">
      <c r="R279" s="15"/>
    </row>
    <row r="280" ht="11.25">
      <c r="R280" s="15"/>
    </row>
    <row r="281" ht="11.25">
      <c r="R281" s="15"/>
    </row>
    <row r="282" ht="11.25">
      <c r="R282" s="15"/>
    </row>
    <row r="283" ht="11.25">
      <c r="R283" s="15"/>
    </row>
    <row r="284" ht="11.25">
      <c r="R284" s="15"/>
    </row>
    <row r="285" ht="11.25">
      <c r="R285" s="15"/>
    </row>
    <row r="286" ht="11.25">
      <c r="R286" s="15"/>
    </row>
    <row r="287" ht="11.25">
      <c r="R287" s="15"/>
    </row>
    <row r="288" ht="11.25">
      <c r="R288" s="15"/>
    </row>
    <row r="289" ht="11.25">
      <c r="R289" s="15"/>
    </row>
    <row r="290" ht="11.25">
      <c r="R290" s="15"/>
    </row>
    <row r="291" ht="11.25">
      <c r="R291" s="15"/>
    </row>
    <row r="292" ht="11.25">
      <c r="R292" s="15"/>
    </row>
    <row r="293" ht="11.25">
      <c r="R293" s="15"/>
    </row>
    <row r="294" ht="11.25">
      <c r="R294" s="15"/>
    </row>
    <row r="295" ht="11.25">
      <c r="R295" s="15"/>
    </row>
    <row r="296" ht="11.25">
      <c r="R296" s="15"/>
    </row>
    <row r="297" ht="11.25">
      <c r="R297" s="15"/>
    </row>
    <row r="298" ht="11.25">
      <c r="R298" s="15"/>
    </row>
    <row r="299" ht="11.25">
      <c r="R299" s="15"/>
    </row>
    <row r="300" ht="11.25">
      <c r="R300" s="15"/>
    </row>
    <row r="301" ht="11.25">
      <c r="R301" s="15"/>
    </row>
    <row r="302" ht="11.25">
      <c r="R302" s="15"/>
    </row>
    <row r="303" ht="11.25">
      <c r="R303" s="15"/>
    </row>
    <row r="304" ht="11.25">
      <c r="R304" s="15"/>
    </row>
    <row r="305" ht="11.25">
      <c r="R305" s="15"/>
    </row>
    <row r="306" ht="11.25">
      <c r="R306" s="15"/>
    </row>
    <row r="307" ht="11.25">
      <c r="R307" s="15"/>
    </row>
    <row r="308" ht="11.25">
      <c r="R308" s="15"/>
    </row>
    <row r="309" ht="11.25">
      <c r="R309" s="15"/>
    </row>
    <row r="310" ht="11.25">
      <c r="R310" s="15"/>
    </row>
    <row r="311" ht="11.25">
      <c r="R311" s="15"/>
    </row>
    <row r="312" ht="11.25">
      <c r="R312" s="15"/>
    </row>
    <row r="313" ht="11.25">
      <c r="R313" s="15"/>
    </row>
    <row r="314" ht="11.25">
      <c r="R314" s="15"/>
    </row>
    <row r="315" ht="11.25">
      <c r="R315" s="15"/>
    </row>
    <row r="316" ht="11.25">
      <c r="R316" s="15"/>
    </row>
    <row r="317" ht="11.25">
      <c r="R317" s="15"/>
    </row>
    <row r="318" ht="11.25">
      <c r="R318" s="15"/>
    </row>
    <row r="319" ht="11.25">
      <c r="R319" s="15"/>
    </row>
    <row r="320" ht="11.25">
      <c r="R320" s="15"/>
    </row>
    <row r="321" ht="11.25">
      <c r="R321" s="15"/>
    </row>
    <row r="322" ht="11.25">
      <c r="R322" s="15"/>
    </row>
    <row r="323" ht="11.25">
      <c r="R323" s="15"/>
    </row>
    <row r="324" ht="11.25">
      <c r="R324" s="15"/>
    </row>
    <row r="325" ht="11.25">
      <c r="R325" s="15"/>
    </row>
    <row r="326" ht="11.25">
      <c r="R326" s="15"/>
    </row>
    <row r="327" ht="11.25">
      <c r="R327" s="15"/>
    </row>
    <row r="328" ht="11.25">
      <c r="R328" s="15"/>
    </row>
    <row r="329" ht="11.25">
      <c r="R329" s="15"/>
    </row>
    <row r="330" ht="11.25">
      <c r="R330" s="15"/>
    </row>
    <row r="331" ht="11.25">
      <c r="R331" s="15"/>
    </row>
    <row r="332" ht="11.25">
      <c r="R332" s="15"/>
    </row>
    <row r="333" ht="11.25">
      <c r="R333" s="15"/>
    </row>
    <row r="334" ht="11.25">
      <c r="R334" s="15"/>
    </row>
    <row r="335" ht="11.25">
      <c r="R335" s="15"/>
    </row>
    <row r="336" ht="11.25">
      <c r="R336" s="15"/>
    </row>
    <row r="337" ht="11.25">
      <c r="R337" s="15"/>
    </row>
    <row r="338" ht="11.25">
      <c r="R338" s="15"/>
    </row>
    <row r="339" ht="11.25">
      <c r="R339" s="15"/>
    </row>
    <row r="340" ht="11.25">
      <c r="R340" s="15"/>
    </row>
    <row r="341" ht="11.25">
      <c r="R341" s="15"/>
    </row>
    <row r="342" ht="11.25">
      <c r="R342" s="15"/>
    </row>
    <row r="343" ht="11.25">
      <c r="R343" s="15"/>
    </row>
    <row r="344" ht="11.25">
      <c r="R344" s="15"/>
    </row>
    <row r="345" ht="11.25">
      <c r="R345" s="15"/>
    </row>
    <row r="346" ht="11.25">
      <c r="R346" s="15"/>
    </row>
    <row r="347" ht="11.25">
      <c r="R347" s="15"/>
    </row>
    <row r="348" ht="11.25">
      <c r="R348" s="15"/>
    </row>
    <row r="349" ht="11.25">
      <c r="R349" s="15"/>
    </row>
    <row r="350" ht="11.25">
      <c r="R350" s="15"/>
    </row>
    <row r="351" ht="11.25">
      <c r="R351" s="15"/>
    </row>
    <row r="352" ht="11.25">
      <c r="R352" s="15"/>
    </row>
    <row r="353" ht="11.25">
      <c r="R353" s="15"/>
    </row>
    <row r="354" ht="11.25">
      <c r="R354" s="15"/>
    </row>
    <row r="355" ht="11.25">
      <c r="R355" s="15"/>
    </row>
    <row r="356" ht="11.25">
      <c r="R356" s="15"/>
    </row>
    <row r="357" ht="11.25">
      <c r="R357" s="15"/>
    </row>
    <row r="358" ht="11.25">
      <c r="R358" s="15"/>
    </row>
  </sheetData>
  <sheetProtection/>
  <protectedRanges>
    <protectedRange sqref="R3" name="Range2_1_1"/>
  </protectedRanges>
  <printOptions gridLines="1"/>
  <pageMargins left="0" right="0.15" top="0" bottom="0" header="0" footer="0"/>
  <pageSetup blackAndWhite="1" horizontalDpi="600" verticalDpi="6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59"/>
  <sheetViews>
    <sheetView tabSelected="1" zoomScale="75" zoomScaleNormal="75" zoomScalePageLayoutView="0" workbookViewId="0" topLeftCell="A1">
      <pane xSplit="13" ySplit="2" topLeftCell="N23" activePane="bottomRight" state="frozen"/>
      <selection pane="topLeft" activeCell="A1" sqref="A1"/>
      <selection pane="topRight" activeCell="N1" sqref="N1"/>
      <selection pane="bottomLeft" activeCell="A3" sqref="A3"/>
      <selection pane="bottomRight" activeCell="BE59" sqref="A1:BE59"/>
    </sheetView>
  </sheetViews>
  <sheetFormatPr defaultColWidth="9.140625" defaultRowHeight="12.75"/>
  <cols>
    <col min="1" max="1" width="4.00390625" style="0" customWidth="1"/>
    <col min="2" max="2" width="15.57421875" style="0" customWidth="1"/>
    <col min="3" max="3" width="14.28125" style="0" hidden="1" customWidth="1"/>
    <col min="4" max="4" width="7.57421875" style="0" hidden="1" customWidth="1"/>
    <col min="5" max="5" width="6.00390625" style="0" hidden="1" customWidth="1"/>
    <col min="6" max="6" width="14.28125" style="0" hidden="1" customWidth="1"/>
    <col min="7" max="7" width="20.421875" style="0" hidden="1" customWidth="1"/>
    <col min="8" max="8" width="14.57421875" style="0" hidden="1" customWidth="1"/>
    <col min="9" max="9" width="10.8515625" style="0" hidden="1" customWidth="1"/>
    <col min="10" max="10" width="8.00390625" style="0" hidden="1" customWidth="1"/>
    <col min="11" max="11" width="9.140625" style="0" hidden="1" customWidth="1"/>
    <col min="12" max="12" width="13.140625" style="0" hidden="1" customWidth="1"/>
    <col min="13" max="13" width="11.57421875" style="0" hidden="1" customWidth="1"/>
    <col min="14" max="14" width="89.28125" style="145" customWidth="1"/>
    <col min="15" max="15" width="8.7109375" style="0" customWidth="1"/>
    <col min="16" max="16" width="11.57421875" style="0" customWidth="1"/>
    <col min="17" max="17" width="8.7109375" style="145" customWidth="1"/>
    <col min="18" max="18" width="8.7109375" style="0" customWidth="1"/>
    <col min="19" max="20" width="8.28125" style="0" customWidth="1"/>
    <col min="21" max="21" width="8.7109375" style="0" customWidth="1"/>
    <col min="22" max="22" width="8.7109375" style="145" customWidth="1"/>
    <col min="23" max="25" width="8.7109375" style="0" customWidth="1"/>
    <col min="26" max="26" width="8.7109375" style="145" customWidth="1"/>
    <col min="27" max="27" width="8.7109375" style="0" customWidth="1"/>
    <col min="28" max="29" width="9.421875" style="0" customWidth="1"/>
    <col min="30" max="30" width="8.7109375" style="0" customWidth="1"/>
    <col min="31" max="31" width="8.7109375" style="145" customWidth="1"/>
    <col min="32" max="32" width="8.7109375" style="0" customWidth="1"/>
    <col min="33" max="33" width="8.57421875" style="0" customWidth="1"/>
    <col min="34" max="34" width="8.7109375" style="0" customWidth="1"/>
    <col min="35" max="35" width="8.7109375" style="145" customWidth="1"/>
    <col min="36" max="36" width="8.7109375" style="0" customWidth="1"/>
    <col min="37" max="37" width="8.421875" style="0" customWidth="1"/>
    <col min="38" max="38" width="10.421875" style="0" customWidth="1"/>
    <col min="39" max="39" width="8.7109375" style="0" customWidth="1"/>
    <col min="40" max="40" width="8.7109375" style="145" customWidth="1"/>
    <col min="41" max="41" width="9.8515625" style="0" customWidth="1"/>
    <col min="42" max="42" width="8.57421875" style="0" customWidth="1"/>
    <col min="43" max="43" width="8.7109375" style="0" customWidth="1"/>
    <col min="44" max="44" width="8.7109375" style="145" customWidth="1"/>
    <col min="45" max="45" width="12.140625" style="0" customWidth="1"/>
    <col min="46" max="46" width="12.8515625" style="0" customWidth="1"/>
    <col min="48" max="48" width="10.7109375" style="0" customWidth="1"/>
    <col min="49" max="49" width="14.28125" style="0" customWidth="1"/>
    <col min="50" max="50" width="8.421875" style="0" customWidth="1"/>
    <col min="51" max="53" width="8.7109375" style="0" customWidth="1"/>
    <col min="54" max="54" width="11.00390625" style="0" customWidth="1"/>
    <col min="55" max="55" width="8.7109375" style="0" customWidth="1"/>
    <col min="56" max="56" width="11.00390625" style="0" customWidth="1"/>
    <col min="57" max="57" width="8.7109375" style="0" customWidth="1"/>
    <col min="58" max="58" width="0" style="0" hidden="1" customWidth="1"/>
  </cols>
  <sheetData>
    <row r="1" spans="1:57" ht="12.75">
      <c r="A1" s="172" t="s">
        <v>0</v>
      </c>
      <c r="B1" s="173" t="s">
        <v>1</v>
      </c>
      <c r="C1" s="173" t="s">
        <v>2</v>
      </c>
      <c r="D1" s="174" t="s">
        <v>3</v>
      </c>
      <c r="E1" s="174" t="s">
        <v>4</v>
      </c>
      <c r="F1" s="175" t="s">
        <v>5</v>
      </c>
      <c r="G1" s="175" t="s">
        <v>48</v>
      </c>
      <c r="H1" s="176" t="s">
        <v>49</v>
      </c>
      <c r="I1" s="175" t="s">
        <v>50</v>
      </c>
      <c r="J1" s="175" t="s">
        <v>54</v>
      </c>
      <c r="K1" s="175" t="s">
        <v>51</v>
      </c>
      <c r="L1" s="175" t="s">
        <v>52</v>
      </c>
      <c r="M1" s="175" t="s">
        <v>53</v>
      </c>
      <c r="N1" s="177" t="s">
        <v>9</v>
      </c>
      <c r="O1" s="178" t="s">
        <v>22</v>
      </c>
      <c r="P1" s="179" t="s">
        <v>7</v>
      </c>
      <c r="Q1" s="180" t="s">
        <v>45</v>
      </c>
      <c r="R1" s="181" t="s">
        <v>10</v>
      </c>
      <c r="S1" s="182" t="s">
        <v>11</v>
      </c>
      <c r="T1" s="182"/>
      <c r="U1" s="183" t="s">
        <v>23</v>
      </c>
      <c r="V1" s="180" t="s">
        <v>45</v>
      </c>
      <c r="W1" s="184" t="s">
        <v>27</v>
      </c>
      <c r="X1" s="179" t="s">
        <v>12</v>
      </c>
      <c r="Y1" s="185" t="s">
        <v>26</v>
      </c>
      <c r="Z1" s="180" t="s">
        <v>45</v>
      </c>
      <c r="AA1" s="181" t="s">
        <v>13</v>
      </c>
      <c r="AB1" s="182" t="s">
        <v>14</v>
      </c>
      <c r="AC1" s="182"/>
      <c r="AD1" s="183" t="s">
        <v>23</v>
      </c>
      <c r="AE1" s="180" t="s">
        <v>45</v>
      </c>
      <c r="AF1" s="184" t="s">
        <v>27</v>
      </c>
      <c r="AG1" s="186" t="s">
        <v>28</v>
      </c>
      <c r="AH1" s="185" t="s">
        <v>26</v>
      </c>
      <c r="AI1" s="180" t="s">
        <v>45</v>
      </c>
      <c r="AJ1" s="181" t="s">
        <v>44</v>
      </c>
      <c r="AK1" s="187"/>
      <c r="AL1" s="187"/>
      <c r="AM1" s="183" t="s">
        <v>23</v>
      </c>
      <c r="AN1" s="180" t="s">
        <v>45</v>
      </c>
      <c r="AO1" s="184" t="s">
        <v>27</v>
      </c>
      <c r="AP1" s="188" t="s">
        <v>29</v>
      </c>
      <c r="AQ1" s="185" t="s">
        <v>26</v>
      </c>
      <c r="AR1" s="180" t="s">
        <v>45</v>
      </c>
      <c r="AS1" s="174" t="s">
        <v>32</v>
      </c>
      <c r="AT1" s="174" t="s">
        <v>34</v>
      </c>
      <c r="AU1" s="174" t="s">
        <v>36</v>
      </c>
      <c r="AV1" s="174" t="s">
        <v>38</v>
      </c>
      <c r="AW1" s="189" t="s">
        <v>638</v>
      </c>
      <c r="AX1" s="180" t="s">
        <v>45</v>
      </c>
      <c r="AY1" s="190" t="s">
        <v>40</v>
      </c>
      <c r="AZ1" s="177" t="s">
        <v>41</v>
      </c>
      <c r="BA1" s="174" t="s">
        <v>43</v>
      </c>
      <c r="BB1" s="191" t="s">
        <v>56</v>
      </c>
      <c r="BC1" s="192"/>
      <c r="BD1" s="193" t="s">
        <v>15</v>
      </c>
      <c r="BE1" s="194" t="s">
        <v>45</v>
      </c>
    </row>
    <row r="2" spans="1:59" ht="12.75">
      <c r="A2" s="195"/>
      <c r="B2" s="33"/>
      <c r="C2" s="33"/>
      <c r="D2" s="31"/>
      <c r="E2" s="31"/>
      <c r="F2" s="34"/>
      <c r="G2" s="58" t="s">
        <v>6</v>
      </c>
      <c r="H2" s="104"/>
      <c r="I2" s="58"/>
      <c r="J2" s="58"/>
      <c r="K2" s="58"/>
      <c r="L2" s="58"/>
      <c r="M2" s="58"/>
      <c r="N2" s="169"/>
      <c r="O2" s="55" t="s">
        <v>30</v>
      </c>
      <c r="P2" s="30" t="s">
        <v>16</v>
      </c>
      <c r="Q2" s="108" t="s">
        <v>47</v>
      </c>
      <c r="R2" s="38" t="s">
        <v>31</v>
      </c>
      <c r="S2" s="39" t="s">
        <v>18</v>
      </c>
      <c r="T2" s="39" t="s">
        <v>55</v>
      </c>
      <c r="U2" s="37" t="s">
        <v>25</v>
      </c>
      <c r="V2" s="108" t="s">
        <v>47</v>
      </c>
      <c r="W2" s="35" t="s">
        <v>30</v>
      </c>
      <c r="X2" s="30" t="s">
        <v>16</v>
      </c>
      <c r="Y2" s="51" t="s">
        <v>47</v>
      </c>
      <c r="Z2" s="108" t="s">
        <v>47</v>
      </c>
      <c r="AA2" s="38" t="s">
        <v>31</v>
      </c>
      <c r="AB2" s="39" t="s">
        <v>16</v>
      </c>
      <c r="AC2" s="39" t="s">
        <v>55</v>
      </c>
      <c r="AD2" s="51" t="s">
        <v>47</v>
      </c>
      <c r="AE2" s="108" t="s">
        <v>47</v>
      </c>
      <c r="AF2" s="35" t="s">
        <v>30</v>
      </c>
      <c r="AG2" s="30" t="s">
        <v>16</v>
      </c>
      <c r="AH2" s="51" t="s">
        <v>47</v>
      </c>
      <c r="AI2" s="108" t="s">
        <v>47</v>
      </c>
      <c r="AJ2" s="38" t="s">
        <v>31</v>
      </c>
      <c r="AK2" s="40" t="s">
        <v>18</v>
      </c>
      <c r="AL2" s="40" t="s">
        <v>55</v>
      </c>
      <c r="AM2" s="51" t="s">
        <v>47</v>
      </c>
      <c r="AN2" s="108" t="s">
        <v>47</v>
      </c>
      <c r="AO2" s="35" t="s">
        <v>30</v>
      </c>
      <c r="AP2" s="37" t="s">
        <v>16</v>
      </c>
      <c r="AQ2" s="51" t="s">
        <v>47</v>
      </c>
      <c r="AR2" s="108" t="s">
        <v>47</v>
      </c>
      <c r="AS2" s="71" t="s">
        <v>33</v>
      </c>
      <c r="AT2" s="31" t="s">
        <v>35</v>
      </c>
      <c r="AU2" s="31" t="s">
        <v>37</v>
      </c>
      <c r="AV2" s="31" t="s">
        <v>39</v>
      </c>
      <c r="AW2" s="47" t="s">
        <v>16</v>
      </c>
      <c r="AX2" s="108" t="s">
        <v>47</v>
      </c>
      <c r="AY2" s="41" t="s">
        <v>19</v>
      </c>
      <c r="AZ2" s="158" t="s">
        <v>42</v>
      </c>
      <c r="BA2" s="31" t="s">
        <v>20</v>
      </c>
      <c r="BB2" s="50" t="s">
        <v>16</v>
      </c>
      <c r="BC2" s="37" t="s">
        <v>46</v>
      </c>
      <c r="BD2" s="167" t="s">
        <v>16</v>
      </c>
      <c r="BE2" s="196" t="s">
        <v>639</v>
      </c>
      <c r="BG2" s="168"/>
    </row>
    <row r="3" spans="1:57" ht="12.75">
      <c r="A3" s="197"/>
      <c r="B3" s="75" t="s">
        <v>506</v>
      </c>
      <c r="C3" s="75"/>
      <c r="D3" s="71"/>
      <c r="E3" s="71"/>
      <c r="F3" s="76"/>
      <c r="G3" s="92"/>
      <c r="H3" s="77"/>
      <c r="I3" s="78"/>
      <c r="J3" s="78"/>
      <c r="K3" s="77"/>
      <c r="L3" s="79"/>
      <c r="M3" s="79"/>
      <c r="N3" s="60"/>
      <c r="O3" s="74">
        <v>39948.5</v>
      </c>
      <c r="P3" s="73"/>
      <c r="Q3" s="93"/>
      <c r="R3" s="90"/>
      <c r="S3" s="81"/>
      <c r="T3" s="85"/>
      <c r="U3" s="88"/>
      <c r="V3" s="93"/>
      <c r="W3" s="91"/>
      <c r="X3" s="73"/>
      <c r="Y3" s="83"/>
      <c r="Z3" s="93"/>
      <c r="AA3" s="90"/>
      <c r="AB3" s="81"/>
      <c r="AC3" s="85"/>
      <c r="AD3" s="88"/>
      <c r="AE3" s="93"/>
      <c r="AF3" s="91"/>
      <c r="AG3" s="73"/>
      <c r="AH3" s="83"/>
      <c r="AI3" s="93"/>
      <c r="AJ3" s="90"/>
      <c r="AK3" s="84"/>
      <c r="AL3" s="87"/>
      <c r="AM3" s="88"/>
      <c r="AN3" s="93"/>
      <c r="AO3" s="91"/>
      <c r="AP3" s="82"/>
      <c r="AQ3" s="83"/>
      <c r="AR3" s="171"/>
      <c r="AS3" s="26"/>
      <c r="AT3" s="71"/>
      <c r="AU3" s="71"/>
      <c r="AV3" s="164"/>
      <c r="AW3" s="164"/>
      <c r="AX3" s="165"/>
      <c r="AY3" s="82"/>
      <c r="AZ3" s="101"/>
      <c r="BA3" s="166"/>
      <c r="BB3" s="101"/>
      <c r="BC3" s="160"/>
      <c r="BD3" s="98"/>
      <c r="BE3" s="198"/>
    </row>
    <row r="4" spans="1:57" ht="12.75">
      <c r="A4" s="197">
        <f>'Data Input'!A6</f>
        <v>3</v>
      </c>
      <c r="B4" s="32" t="str">
        <f>'Data Input'!B6</f>
        <v>Beatus</v>
      </c>
      <c r="C4" s="32" t="str">
        <f>'Data Input'!C6</f>
        <v>F27 Tri</v>
      </c>
      <c r="D4" s="67">
        <f>'Data Input'!D6</f>
        <v>8.2</v>
      </c>
      <c r="E4" s="29">
        <f>'Data Input'!E6</f>
        <v>1</v>
      </c>
      <c r="F4" s="61" t="str">
        <f>'Data Input'!F6</f>
        <v>Phil Newman.</v>
      </c>
      <c r="G4" s="61" t="str">
        <f>'Data Input'!G6</f>
        <v>Ripon</v>
      </c>
      <c r="H4" s="105" t="str">
        <f>'Data Input'!H6</f>
        <v>45 Doublegates Av</v>
      </c>
      <c r="I4" s="61" t="str">
        <f>'Data Input'!I6</f>
        <v>Ripon</v>
      </c>
      <c r="J4" s="61" t="str">
        <f>'Data Input'!J6</f>
        <v>Yorkshire</v>
      </c>
      <c r="K4" s="61" t="str">
        <f>'Data Input'!K6</f>
        <v>HG4 2TP</v>
      </c>
      <c r="L4" s="65" t="str">
        <f>'Data Input'!L6</f>
        <v>01765608455</v>
      </c>
      <c r="M4" s="65" t="str">
        <f>'Data Input'!M6</f>
        <v>0771 0103398</v>
      </c>
      <c r="N4" s="60" t="str">
        <f>'Data Input'!N6</f>
        <v>Did Not Start  </v>
      </c>
      <c r="O4" s="74"/>
      <c r="P4" s="70"/>
      <c r="Q4" s="94"/>
      <c r="R4" s="74"/>
      <c r="S4" s="70"/>
      <c r="T4" s="86"/>
      <c r="U4" s="89"/>
      <c r="V4" s="94"/>
      <c r="W4" s="74"/>
      <c r="X4" s="70"/>
      <c r="Y4" s="28"/>
      <c r="Z4" s="121"/>
      <c r="AA4" s="74"/>
      <c r="AB4" s="70"/>
      <c r="AC4" s="86"/>
      <c r="AD4" s="89"/>
      <c r="AE4" s="94"/>
      <c r="AF4" s="74"/>
      <c r="AG4" s="70"/>
      <c r="AH4" s="28"/>
      <c r="AI4" s="94"/>
      <c r="AJ4" s="74"/>
      <c r="AK4" s="70"/>
      <c r="AL4" s="86"/>
      <c r="AM4" s="89"/>
      <c r="AN4" s="94"/>
      <c r="AO4" s="74"/>
      <c r="AP4" s="70"/>
      <c r="AQ4" s="28"/>
      <c r="AR4" s="94"/>
      <c r="AS4" s="70"/>
      <c r="AT4" s="70"/>
      <c r="AU4" s="70"/>
      <c r="AV4" s="70"/>
      <c r="AW4" s="96"/>
      <c r="AX4" s="94"/>
      <c r="AY4" s="43"/>
      <c r="AZ4" s="102"/>
      <c r="BA4" s="102"/>
      <c r="BB4" s="96"/>
      <c r="BC4" s="161"/>
      <c r="BD4" s="96"/>
      <c r="BE4" s="199"/>
    </row>
    <row r="5" spans="1:57" ht="12.75">
      <c r="A5" s="197">
        <f>'Data Input'!A8</f>
        <v>5</v>
      </c>
      <c r="B5" s="26" t="str">
        <f>'Data Input'!B8</f>
        <v>Blue Chip</v>
      </c>
      <c r="C5" s="26" t="str">
        <f>'Data Input'!C8</f>
        <v>F28 Tri</v>
      </c>
      <c r="D5" s="64">
        <f>'Data Input'!D8</f>
        <v>8</v>
      </c>
      <c r="E5" s="25">
        <f>'Data Input'!E8</f>
        <v>1</v>
      </c>
      <c r="F5" s="26" t="str">
        <f>'Data Input'!F8</f>
        <v>Steve Garrett</v>
      </c>
      <c r="G5" s="26" t="str">
        <f>'Data Input'!G8</f>
        <v>Mutiny</v>
      </c>
      <c r="H5" s="100" t="str">
        <f>'Data Input'!H8</f>
        <v>28 Hamilton Drive</v>
      </c>
      <c r="I5" s="61" t="str">
        <f>'Data Input'!I8</f>
        <v>Cambusland</v>
      </c>
      <c r="J5" s="61" t="str">
        <f>'Data Input'!J8</f>
        <v>Glasgow</v>
      </c>
      <c r="K5" s="26" t="str">
        <f>'Data Input'!K8</f>
        <v>G72 8JQ</v>
      </c>
      <c r="L5" s="62" t="str">
        <f>'Data Input'!L8</f>
        <v>0141 6411250</v>
      </c>
      <c r="M5" s="62" t="str">
        <f>'Data Input'!M8</f>
        <v>0777 4827817</v>
      </c>
      <c r="N5" s="60" t="str">
        <f>'Data Input'!N8</f>
        <v>Chris Upson  David Riach  CU  DR</v>
      </c>
      <c r="O5" s="74">
        <f>'Data Input'!O8</f>
        <v>39948.61474537037</v>
      </c>
      <c r="P5" s="70">
        <f>'Data Input'!P8</f>
        <v>0.11474537036701804</v>
      </c>
      <c r="Q5" s="121">
        <f>+RANK(P5,P$4:P$6,1)</f>
        <v>2</v>
      </c>
      <c r="R5" s="74">
        <f>'Data Input'!R8</f>
        <v>39948.79023148148</v>
      </c>
      <c r="S5" s="70">
        <f>'Data Input'!S8</f>
        <v>0.17201388888901825</v>
      </c>
      <c r="T5" s="86" t="str">
        <f>'Data Input'!T8</f>
        <v>CU  DR</v>
      </c>
      <c r="U5" s="123">
        <f>+RANK(S5,S$4:S$51,1)</f>
        <v>5</v>
      </c>
      <c r="V5" s="121">
        <f>+RANK(R5,R$4:R$6,1)</f>
        <v>2</v>
      </c>
      <c r="W5" s="74">
        <f>'Data Input'!W8</f>
        <v>39949.12902777778</v>
      </c>
      <c r="X5" s="70">
        <f>'Data Input'!X8</f>
        <v>0.338796296302462</v>
      </c>
      <c r="Y5" s="124">
        <f>+RANK(X5,X$4:X$6,1)</f>
        <v>1</v>
      </c>
      <c r="Z5" s="121">
        <f>+RANK(W5,W$4:W$6,1)</f>
        <v>2</v>
      </c>
      <c r="AA5" s="74">
        <f>'Data Input'!AA8</f>
        <v>39949.35140046296</v>
      </c>
      <c r="AB5" s="70">
        <f>'Data Input'!AB8</f>
        <v>0.21890046295852195</v>
      </c>
      <c r="AC5" s="86" t="str">
        <f>'Data Input'!AC8</f>
        <v>CU  DR</v>
      </c>
      <c r="AD5" s="123">
        <f>+RANK(AB5,AB$4:AB$51,1)</f>
        <v>9</v>
      </c>
      <c r="AE5" s="121">
        <f>+RANK(AA5,AA$4:AA$6,1)</f>
        <v>1</v>
      </c>
      <c r="AF5" s="74"/>
      <c r="AG5" s="70"/>
      <c r="AH5" s="28"/>
      <c r="AI5" s="94"/>
      <c r="AJ5" s="74"/>
      <c r="AK5" s="70"/>
      <c r="AL5" s="86"/>
      <c r="AM5" s="123"/>
      <c r="AN5" s="94"/>
      <c r="AO5" s="74"/>
      <c r="AP5" s="70"/>
      <c r="AQ5" s="124"/>
      <c r="AR5" s="121"/>
      <c r="AS5" s="70"/>
      <c r="AT5" s="70"/>
      <c r="AU5" s="70"/>
      <c r="AV5" s="70"/>
      <c r="AW5" s="96"/>
      <c r="AX5" s="121" t="s">
        <v>8</v>
      </c>
      <c r="AY5" s="43"/>
      <c r="AZ5" s="102"/>
      <c r="BA5" s="102"/>
      <c r="BB5" s="96"/>
      <c r="BC5" s="161"/>
      <c r="BD5" s="96"/>
      <c r="BE5" s="200" t="s">
        <v>8</v>
      </c>
    </row>
    <row r="6" spans="1:57" ht="12.75">
      <c r="A6" s="197">
        <f>'Data Input'!A28</f>
        <v>26</v>
      </c>
      <c r="B6" s="26" t="str">
        <f>'Data Input'!B28</f>
        <v>Obedient</v>
      </c>
      <c r="C6" s="26" t="str">
        <f>'Data Input'!C28</f>
        <v>Catamaran</v>
      </c>
      <c r="D6" s="64">
        <f>'Data Input'!D28</f>
        <v>13.7</v>
      </c>
      <c r="E6" s="25">
        <f>'Data Input'!E28</f>
        <v>1</v>
      </c>
      <c r="F6" s="26" t="str">
        <f>'Data Input'!F28</f>
        <v>Gordon Baird</v>
      </c>
      <c r="G6" s="26" t="str">
        <f>'Data Input'!G28</f>
        <v>Sandhead</v>
      </c>
      <c r="H6" s="100" t="str">
        <f>'Data Input'!H28</f>
        <v>The White House</v>
      </c>
      <c r="I6" s="61" t="str">
        <f>'Data Input'!I28</f>
        <v>Sandhead</v>
      </c>
      <c r="J6" s="61" t="str">
        <f>'Data Input'!J28</f>
        <v>Wigtownshire</v>
      </c>
      <c r="K6" s="26">
        <f>'Data Input'!K28</f>
        <v>0</v>
      </c>
      <c r="L6" s="62" t="str">
        <f>'Data Input'!L28</f>
        <v>01776830281</v>
      </c>
      <c r="M6" s="62" t="str">
        <f>'Data Input'!M28</f>
        <v>07860 233864</v>
      </c>
      <c r="N6" s="60" t="str">
        <f>'Data Input'!N28</f>
        <v>Ray Ward   Donald Naylor   RW  DN</v>
      </c>
      <c r="O6" s="74">
        <f>'Data Input'!O28</f>
        <v>39948.611875</v>
      </c>
      <c r="P6" s="70">
        <f>'Data Input'!P28</f>
        <v>0.1118750000023283</v>
      </c>
      <c r="Q6" s="121">
        <f>+RANK(P6,P$4:P$6,1)</f>
        <v>1</v>
      </c>
      <c r="R6" s="74">
        <f>'Data Input'!R28</f>
        <v>39948.78094907408</v>
      </c>
      <c r="S6" s="70">
        <f>'Data Input'!S28</f>
        <v>0.1656018518519381</v>
      </c>
      <c r="T6" s="86" t="str">
        <f>'Data Input'!T28</f>
        <v>RW  DN</v>
      </c>
      <c r="U6" s="123">
        <f>+RANK(S6,S$4:S$51,1)</f>
        <v>4</v>
      </c>
      <c r="V6" s="121">
        <f>+RANK(R6,R$4:R$6,1)</f>
        <v>1</v>
      </c>
      <c r="W6" s="74">
        <f>'Data Input'!W28</f>
        <v>39949.125625</v>
      </c>
      <c r="X6" s="70">
        <f>'Data Input'!X28</f>
        <v>0.34467592592409346</v>
      </c>
      <c r="Y6" s="124">
        <f>+RANK(X6,X$4:X$6,1)</f>
        <v>2</v>
      </c>
      <c r="Z6" s="121">
        <f>+RANK(Y6,Y$4:Y$6,1)</f>
        <v>2</v>
      </c>
      <c r="AA6" s="74">
        <f>'Data Input'!AA28</f>
        <v>39949.36724537037</v>
      </c>
      <c r="AB6" s="70">
        <f>'Data Input'!AB28</f>
        <v>0.23814814814654206</v>
      </c>
      <c r="AC6" s="86" t="str">
        <f>'Data Input'!AC28</f>
        <v>RW  DN</v>
      </c>
      <c r="AD6" s="123">
        <f>+RANK(AB6,AB$4:AB$51,1)</f>
        <v>13</v>
      </c>
      <c r="AE6" s="121">
        <f>+RANK(AA6,AA$4:AA$6,1)</f>
        <v>2</v>
      </c>
      <c r="AF6" s="74">
        <f>'Data Input'!AF28</f>
        <v>39949.7683912037</v>
      </c>
      <c r="AG6" s="70">
        <f>'Data Input'!AG28</f>
        <v>0.40114583333343035</v>
      </c>
      <c r="AH6" s="124">
        <f>+RANK(AG6,AG$4:AG$6,1)</f>
        <v>1</v>
      </c>
      <c r="AI6" s="121">
        <f>+RANK(AH6,AH$4:AH$6,1)</f>
        <v>1</v>
      </c>
      <c r="AJ6" s="74">
        <f>'Data Input'!AJ28</f>
        <v>39949.91069444444</v>
      </c>
      <c r="AK6" s="70">
        <f>'Data Input'!AK28</f>
        <v>0.13883101851792568</v>
      </c>
      <c r="AL6" s="86" t="str">
        <f>'Data Input'!AL28</f>
        <v>RW  DN</v>
      </c>
      <c r="AM6" s="123">
        <f>+RANK(AK6,AK$4:AK$51,1)</f>
        <v>1</v>
      </c>
      <c r="AN6" s="121">
        <f>+RANK(AJ6,AJ$4:AJ$6,1)</f>
        <v>1</v>
      </c>
      <c r="AO6" s="74">
        <f>'Data Input'!AO28</f>
        <v>39950.00237268519</v>
      </c>
      <c r="AP6" s="70">
        <f>'Data Input'!AP28</f>
        <v>0.09167824074393138</v>
      </c>
      <c r="AQ6" s="124">
        <f>+RANK(AP6,AP$4:AP$6,1)</f>
        <v>1</v>
      </c>
      <c r="AR6" s="121">
        <f>+RANK(AQ6,AQ$4:AQ$6,1)</f>
        <v>1</v>
      </c>
      <c r="AS6" s="70">
        <f>'Data Input'!AR28</f>
        <v>0.1118750000023283</v>
      </c>
      <c r="AT6" s="70">
        <f>'Data Input'!AS28</f>
        <v>0.34467592592409346</v>
      </c>
      <c r="AU6" s="70">
        <f>'Data Input'!AT28</f>
        <v>0.40114583333343035</v>
      </c>
      <c r="AV6" s="70">
        <f>'Data Input'!AU28</f>
        <v>0.09167824074393138</v>
      </c>
      <c r="AW6" s="96">
        <f>'Data Input'!AV28</f>
        <v>0.9493750000037835</v>
      </c>
      <c r="AX6" s="121">
        <f>+RANK(AW6,AW$4:AW$6,1)</f>
        <v>1</v>
      </c>
      <c r="AY6" s="43">
        <f>'Data Input'!AY28</f>
        <v>0.1656018518519381</v>
      </c>
      <c r="AZ6" s="102">
        <f>'Data Input'!AZ28</f>
        <v>0.23814814814654206</v>
      </c>
      <c r="BA6" s="102">
        <f>'Data Input'!BA28</f>
        <v>0.13883101851792568</v>
      </c>
      <c r="BB6" s="96">
        <f>'Data Input'!BB28</f>
        <v>0.5425810185164058</v>
      </c>
      <c r="BC6" s="162">
        <f>+RANK(BB6,BB$4:BB$51,1)</f>
        <v>2</v>
      </c>
      <c r="BD6" s="96">
        <f>'Data Input'!BD28</f>
        <v>1.4919560185201894</v>
      </c>
      <c r="BE6" s="200">
        <f>+RANK(BD6,BD$4:BD$6,1)</f>
        <v>1</v>
      </c>
    </row>
    <row r="7" spans="1:57" ht="12.75">
      <c r="A7" s="197"/>
      <c r="B7" s="26"/>
      <c r="C7" s="26"/>
      <c r="D7" s="64"/>
      <c r="E7" s="25"/>
      <c r="F7" s="26"/>
      <c r="G7" s="26"/>
      <c r="H7" s="100"/>
      <c r="I7" s="61"/>
      <c r="J7" s="61"/>
      <c r="K7" s="26"/>
      <c r="L7" s="62"/>
      <c r="M7" s="62"/>
      <c r="N7" s="60"/>
      <c r="O7" s="74"/>
      <c r="P7" s="70"/>
      <c r="Q7" s="94"/>
      <c r="R7" s="74"/>
      <c r="S7" s="70"/>
      <c r="T7" s="86"/>
      <c r="U7" s="89"/>
      <c r="V7" s="94"/>
      <c r="W7" s="74"/>
      <c r="X7" s="70"/>
      <c r="Y7" s="28"/>
      <c r="Z7" s="94"/>
      <c r="AA7" s="74"/>
      <c r="AB7" s="70"/>
      <c r="AC7" s="86"/>
      <c r="AD7" s="89"/>
      <c r="AE7" s="94"/>
      <c r="AF7" s="74"/>
      <c r="AG7" s="70"/>
      <c r="AH7" s="28"/>
      <c r="AI7" s="94"/>
      <c r="AJ7" s="74"/>
      <c r="AK7" s="70"/>
      <c r="AL7" s="86"/>
      <c r="AM7" s="89"/>
      <c r="AN7" s="94"/>
      <c r="AO7" s="74"/>
      <c r="AP7" s="70"/>
      <c r="AQ7" s="28"/>
      <c r="AR7" s="94"/>
      <c r="AS7" s="70"/>
      <c r="AT7" s="70"/>
      <c r="AU7" s="70"/>
      <c r="AV7" s="70"/>
      <c r="AW7" s="96"/>
      <c r="AX7" s="94"/>
      <c r="AY7" s="43"/>
      <c r="AZ7" s="102"/>
      <c r="BA7" s="102"/>
      <c r="BB7" s="96"/>
      <c r="BC7" s="161"/>
      <c r="BD7" s="96"/>
      <c r="BE7" s="199"/>
    </row>
    <row r="8" spans="1:57" ht="12.75">
      <c r="A8" s="197"/>
      <c r="B8" s="112" t="s">
        <v>507</v>
      </c>
      <c r="C8" s="26"/>
      <c r="D8" s="64"/>
      <c r="E8" s="25"/>
      <c r="F8" s="26"/>
      <c r="G8" s="26"/>
      <c r="H8" s="100"/>
      <c r="I8" s="61"/>
      <c r="J8" s="61"/>
      <c r="K8" s="26"/>
      <c r="L8" s="62"/>
      <c r="M8" s="62"/>
      <c r="N8" s="60"/>
      <c r="O8" s="74"/>
      <c r="P8" s="70"/>
      <c r="Q8" s="94"/>
      <c r="R8" s="74"/>
      <c r="S8" s="70"/>
      <c r="T8" s="86"/>
      <c r="U8" s="89"/>
      <c r="V8" s="94"/>
      <c r="W8" s="74"/>
      <c r="X8" s="70"/>
      <c r="Y8" s="28"/>
      <c r="Z8" s="94"/>
      <c r="AA8" s="74"/>
      <c r="AB8" s="70"/>
      <c r="AC8" s="86"/>
      <c r="AD8" s="89"/>
      <c r="AE8" s="94"/>
      <c r="AF8" s="74"/>
      <c r="AG8" s="70"/>
      <c r="AH8" s="28"/>
      <c r="AI8" s="94"/>
      <c r="AJ8" s="74"/>
      <c r="AK8" s="70"/>
      <c r="AL8" s="86"/>
      <c r="AM8" s="89"/>
      <c r="AN8" s="94"/>
      <c r="AO8" s="74"/>
      <c r="AP8" s="70"/>
      <c r="AQ8" s="28"/>
      <c r="AR8" s="94"/>
      <c r="AS8" s="70"/>
      <c r="AT8" s="70"/>
      <c r="AU8" s="70"/>
      <c r="AV8" s="70"/>
      <c r="AW8" s="96"/>
      <c r="AX8" s="94"/>
      <c r="AY8" s="43"/>
      <c r="AZ8" s="102"/>
      <c r="BA8" s="102"/>
      <c r="BB8" s="96"/>
      <c r="BC8" s="161"/>
      <c r="BD8" s="96"/>
      <c r="BE8" s="199"/>
    </row>
    <row r="9" spans="1:57" ht="12.75">
      <c r="A9" s="197">
        <f>'Data Input'!A5</f>
        <v>2</v>
      </c>
      <c r="B9" s="26" t="str">
        <f>'Data Input'!B5</f>
        <v>Aquasmart</v>
      </c>
      <c r="C9" s="26" t="str">
        <f>'Data Input'!C5</f>
        <v>Hanse 37</v>
      </c>
      <c r="D9" s="64">
        <f>'Data Input'!D5</f>
        <v>11.3</v>
      </c>
      <c r="E9" s="25">
        <f>'Data Input'!E5</f>
        <v>2</v>
      </c>
      <c r="F9" s="26" t="str">
        <f>'Data Input'!F5</f>
        <v>Gordon McGeorge</v>
      </c>
      <c r="G9" s="26" t="str">
        <f>'Data Input'!G5</f>
        <v>Clapped Out Toy Boys</v>
      </c>
      <c r="H9" s="100" t="str">
        <f>'Data Input'!H5</f>
        <v>18 Soutar Cres</v>
      </c>
      <c r="I9" s="61" t="str">
        <f>'Data Input'!I5</f>
        <v>Perth</v>
      </c>
      <c r="J9" s="61" t="str">
        <f>'Data Input'!J5</f>
        <v>Perthshire</v>
      </c>
      <c r="K9" s="26" t="str">
        <f>'Data Input'!K5</f>
        <v>PH1 1QB</v>
      </c>
      <c r="L9" s="62">
        <f>'Data Input'!L5</f>
        <v>0</v>
      </c>
      <c r="M9" s="62">
        <f>'Data Input'!M5</f>
        <v>0</v>
      </c>
      <c r="N9" s="60" t="str">
        <f>'Data Input'!N5</f>
        <v>Allister Short   Colwyn Jones   AS   CJ</v>
      </c>
      <c r="O9" s="74">
        <f>'Data Input'!O5</f>
        <v>39948.63497685185</v>
      </c>
      <c r="P9" s="70">
        <f>'Data Input'!P5</f>
        <v>0.13497685184847796</v>
      </c>
      <c r="Q9" s="121">
        <f>+RANK(P9,P$9:P$24,1)</f>
        <v>7</v>
      </c>
      <c r="R9" s="74">
        <f>'Data Input'!R5</f>
        <v>39948.847662037035</v>
      </c>
      <c r="S9" s="70">
        <f>'Data Input'!S5</f>
        <v>0.20921296296405167</v>
      </c>
      <c r="T9" s="86" t="str">
        <f>'Data Input'!T5</f>
        <v>AS  CJ</v>
      </c>
      <c r="U9" s="123">
        <f aca="true" t="shared" si="0" ref="U9:U24">+RANK(S9,S$4:S$51,1)</f>
        <v>14</v>
      </c>
      <c r="V9" s="121">
        <f>+RANK(R9,R$9:R$24,1)</f>
        <v>6</v>
      </c>
      <c r="W9" s="74"/>
      <c r="X9" s="70"/>
      <c r="Y9" s="124" t="s">
        <v>8</v>
      </c>
      <c r="Z9" s="121"/>
      <c r="AA9" s="74"/>
      <c r="AB9" s="70"/>
      <c r="AC9" s="86"/>
      <c r="AD9" s="89"/>
      <c r="AE9" s="94"/>
      <c r="AF9" s="74"/>
      <c r="AG9" s="70"/>
      <c r="AH9" s="28"/>
      <c r="AI9" s="94"/>
      <c r="AJ9" s="74"/>
      <c r="AK9" s="70"/>
      <c r="AL9" s="86"/>
      <c r="AM9" s="123"/>
      <c r="AN9" s="94"/>
      <c r="AO9" s="74"/>
      <c r="AP9" s="70" t="s">
        <v>8</v>
      </c>
      <c r="AQ9" s="28"/>
      <c r="AR9" s="94"/>
      <c r="AS9" s="70"/>
      <c r="AT9" s="70"/>
      <c r="AU9" s="70"/>
      <c r="AV9" s="70"/>
      <c r="AW9" s="96"/>
      <c r="AX9" s="121" t="s">
        <v>8</v>
      </c>
      <c r="AY9" s="43"/>
      <c r="AZ9" s="102"/>
      <c r="BA9" s="102"/>
      <c r="BB9" s="96"/>
      <c r="BC9" s="161"/>
      <c r="BD9" s="96"/>
      <c r="BE9" s="200" t="s">
        <v>8</v>
      </c>
    </row>
    <row r="10" spans="1:57" ht="12.75">
      <c r="A10" s="197">
        <f>'Data Input'!A7</f>
        <v>4</v>
      </c>
      <c r="B10" s="26" t="str">
        <f>'Data Input'!B7</f>
        <v>Bequia</v>
      </c>
      <c r="C10" s="26" t="str">
        <f>'Data Input'!C7</f>
        <v>X412</v>
      </c>
      <c r="D10" s="64">
        <f>'Data Input'!D7</f>
        <v>12.9</v>
      </c>
      <c r="E10" s="25">
        <f>'Data Input'!E7</f>
        <v>2</v>
      </c>
      <c r="F10" s="26" t="str">
        <f>'Data Input'!F7</f>
        <v>Colin Craig</v>
      </c>
      <c r="G10" s="26" t="str">
        <f>'Data Input'!G7</f>
        <v>No Booze 'till Troon!</v>
      </c>
      <c r="H10" s="100" t="str">
        <f>'Data Input'!H7</f>
        <v>Markland</v>
      </c>
      <c r="I10" s="61" t="str">
        <f>'Data Input'!I7</f>
        <v>Kilkerron Rd</v>
      </c>
      <c r="J10" s="61" t="str">
        <f>'Data Input'!J7</f>
        <v>Campbeltown</v>
      </c>
      <c r="K10" s="26" t="str">
        <f>'Data Input'!K7</f>
        <v>PA28 6JL</v>
      </c>
      <c r="L10" s="62" t="str">
        <f>'Data Input'!L7</f>
        <v>01586 553117</v>
      </c>
      <c r="M10" s="62" t="str">
        <f>'Data Input'!M7</f>
        <v>07770 224340</v>
      </c>
      <c r="N10" s="60" t="str">
        <f>'Data Input'!N7</f>
        <v>Stuart Malcolm  Steve Hammond   SM   SH</v>
      </c>
      <c r="O10" s="74">
        <f>'Data Input'!O7</f>
        <v>39948.62484953704</v>
      </c>
      <c r="P10" s="70">
        <f>'Data Input'!P7</f>
        <v>0.12484953703824431</v>
      </c>
      <c r="Q10" s="121">
        <f aca="true" t="shared" si="1" ref="Q10:Q24">+RANK(P10,P$9:P$24,1)</f>
        <v>3</v>
      </c>
      <c r="R10" s="74">
        <f>'Data Input'!R7</f>
        <v>39948.85428240741</v>
      </c>
      <c r="S10" s="70">
        <f>'Data Input'!S7</f>
        <v>0.22596064814974348</v>
      </c>
      <c r="T10" s="86" t="str">
        <f>'Data Input'!T7</f>
        <v>SM  SH</v>
      </c>
      <c r="U10" s="123">
        <f t="shared" si="0"/>
        <v>23</v>
      </c>
      <c r="V10" s="121">
        <f aca="true" t="shared" si="2" ref="V10:V24">+RANK(R10,R$9:R$24,1)</f>
        <v>8</v>
      </c>
      <c r="W10" s="74">
        <f>'Data Input'!W7</f>
        <v>39949.230578703704</v>
      </c>
      <c r="X10" s="70">
        <f>'Data Input'!X7</f>
        <v>0.37629629629373085</v>
      </c>
      <c r="Y10" s="124">
        <f aca="true" t="shared" si="3" ref="Y10:Y24">+RANK(X10,X$9:X$24,1)</f>
        <v>2</v>
      </c>
      <c r="Z10" s="121">
        <f aca="true" t="shared" si="4" ref="Z10:Z24">+RANK(W10,W$9:W$24,1)</f>
        <v>2</v>
      </c>
      <c r="AA10" s="74">
        <f>'Data Input'!AA7</f>
        <v>39949.608449074076</v>
      </c>
      <c r="AB10" s="70">
        <f>'Data Input'!AB7</f>
        <v>0.3743981481497435</v>
      </c>
      <c r="AC10" s="86" t="str">
        <f>'Data Input'!AC7</f>
        <v>SM  SH</v>
      </c>
      <c r="AD10" s="123">
        <f aca="true" t="shared" si="5" ref="AD10:AD24">+RANK(AB10,AB$4:AB$51,1)</f>
        <v>32</v>
      </c>
      <c r="AE10" s="121">
        <f>+RANK(AA10,AA$10:AA$24,1)</f>
        <v>7</v>
      </c>
      <c r="AF10" s="74">
        <f>'Data Input'!AF7</f>
        <v>39950.222708333335</v>
      </c>
      <c r="AG10" s="70">
        <f>'Data Input'!AG7</f>
        <v>0.614259259258688</v>
      </c>
      <c r="AH10" s="124">
        <f>+RANK(AG10,AG$9:AG$24,1)</f>
        <v>2</v>
      </c>
      <c r="AI10" s="121">
        <f>+RANK(AF10,AF$9:AF$24,1)</f>
        <v>4</v>
      </c>
      <c r="AJ10" s="74">
        <f>'Data Input'!AJ7</f>
        <v>39950.51126157407</v>
      </c>
      <c r="AK10" s="70">
        <f>'Data Input'!AK7</f>
        <v>0.2850810185158884</v>
      </c>
      <c r="AL10" s="86" t="str">
        <f>'Data Input'!AL7</f>
        <v>SM  SH</v>
      </c>
      <c r="AM10" s="123">
        <f>+RANK(AK10,AK$4:AK$51,1)</f>
        <v>8</v>
      </c>
      <c r="AN10" s="121">
        <f>+RANK(AJ10,AJ$10:AJ$24,1)</f>
        <v>4</v>
      </c>
      <c r="AO10" s="74">
        <f>'Data Input'!AO7</f>
        <v>39950.679398148146</v>
      </c>
      <c r="AP10" s="70">
        <f>'Data Input'!AP7</f>
        <v>0.1681365740732872</v>
      </c>
      <c r="AQ10" s="124">
        <f>+RANK(AP10,AP$9:AP$24,1)</f>
        <v>5</v>
      </c>
      <c r="AR10" s="121">
        <f>+RANK(AO10,AO$9:AO$24,1)</f>
        <v>4</v>
      </c>
      <c r="AS10" s="70">
        <f>'Data Input'!AR7</f>
        <v>0.12484953703824431</v>
      </c>
      <c r="AT10" s="70">
        <f>'Data Input'!AS7</f>
        <v>0.37629629629373085</v>
      </c>
      <c r="AU10" s="70">
        <f>'Data Input'!AT7</f>
        <v>0.614259259258688</v>
      </c>
      <c r="AV10" s="70">
        <f>'Data Input'!AU7</f>
        <v>0.1681365740732872</v>
      </c>
      <c r="AW10" s="96">
        <f>'Data Input'!AV7</f>
        <v>1.2835416666639503</v>
      </c>
      <c r="AX10" s="121">
        <f>+RANK(AW10,AW$9:AW$24,1)</f>
        <v>2</v>
      </c>
      <c r="AY10" s="43">
        <f>'Data Input'!AY7</f>
        <v>0.22596064814974348</v>
      </c>
      <c r="AZ10" s="102">
        <f>'Data Input'!AZ7</f>
        <v>0.3743981481497435</v>
      </c>
      <c r="BA10" s="102">
        <f>'Data Input'!BA7</f>
        <v>0.2850810185158884</v>
      </c>
      <c r="BB10" s="96">
        <f>'Data Input'!BB7</f>
        <v>0.8854398148153754</v>
      </c>
      <c r="BC10" s="162">
        <f>+RANK(BB10,BB$4:BB$51,1)</f>
        <v>8</v>
      </c>
      <c r="BD10" s="96">
        <f>'Data Input'!BD7</f>
        <v>2.168981481479326</v>
      </c>
      <c r="BE10" s="200">
        <f>+RANK(BD10,BD$9:BD$24,1)</f>
        <v>4</v>
      </c>
    </row>
    <row r="11" spans="1:57" ht="12.75">
      <c r="A11" s="197">
        <f>'Data Input'!A9</f>
        <v>6</v>
      </c>
      <c r="B11" s="26" t="str">
        <f>'Data Input'!B9</f>
        <v>Bullrush</v>
      </c>
      <c r="C11" s="26" t="str">
        <f>'Data Input'!C9</f>
        <v>Bull 7000</v>
      </c>
      <c r="D11" s="25">
        <f>'Data Input'!D9</f>
        <v>7.6</v>
      </c>
      <c r="E11" s="25">
        <f>'Data Input'!E9</f>
        <v>2</v>
      </c>
      <c r="F11" s="26" t="str">
        <f>'Data Input'!F9</f>
        <v>Dougie Matheson</v>
      </c>
      <c r="G11" s="26" t="str">
        <f>'Data Input'!G9</f>
        <v>Deepsea Skivers</v>
      </c>
      <c r="H11" s="100" t="str">
        <f>'Data Input'!H9</f>
        <v>Rhue ard</v>
      </c>
      <c r="I11" s="26" t="str">
        <f>'Data Input'!I9</f>
        <v>Rhue, Ullapool</v>
      </c>
      <c r="J11" s="26" t="str">
        <f>'Data Input'!J9</f>
        <v>Ross Shire</v>
      </c>
      <c r="K11" s="26" t="str">
        <f>'Data Input'!K9</f>
        <v>IV26 2 TJ</v>
      </c>
      <c r="L11" s="62" t="str">
        <f>'Data Input'!L9</f>
        <v>01854 612229</v>
      </c>
      <c r="M11" s="62">
        <f>'Data Input'!M9</f>
        <v>0</v>
      </c>
      <c r="N11" s="60" t="str">
        <f>'Data Input'!N9</f>
        <v>Harry Longman   Colin Russell   HL   CR</v>
      </c>
      <c r="O11" s="74">
        <f>'Data Input'!O9</f>
        <v>39948.65414351852</v>
      </c>
      <c r="P11" s="70">
        <f>'Data Input'!P9</f>
        <v>0.15414351852086838</v>
      </c>
      <c r="Q11" s="121">
        <f t="shared" si="1"/>
        <v>13</v>
      </c>
      <c r="R11" s="74">
        <f>'Data Input'!R9</f>
        <v>39948.88217592592</v>
      </c>
      <c r="S11" s="70">
        <f>'Data Input'!S9</f>
        <v>0.22456018517954768</v>
      </c>
      <c r="T11" s="86" t="str">
        <f>'Data Input'!T9</f>
        <v>HL  CR</v>
      </c>
      <c r="U11" s="123">
        <f t="shared" si="0"/>
        <v>21</v>
      </c>
      <c r="V11" s="121">
        <f t="shared" si="2"/>
        <v>12</v>
      </c>
      <c r="W11" s="74">
        <f>'Data Input'!W9</f>
        <v>39949.4687037037</v>
      </c>
      <c r="X11" s="70">
        <f>'Data Input'!X9</f>
        <v>0.5865277777775191</v>
      </c>
      <c r="Y11" s="124">
        <f t="shared" si="3"/>
        <v>11</v>
      </c>
      <c r="Z11" s="121">
        <f t="shared" si="4"/>
        <v>11</v>
      </c>
      <c r="AA11" s="74">
        <f>'Data Input'!AA9</f>
        <v>39949.69008101852</v>
      </c>
      <c r="AB11" s="70">
        <f>'Data Input'!AB9</f>
        <v>0.21790509259557844</v>
      </c>
      <c r="AC11" s="86" t="str">
        <f>'Data Input'!AC9</f>
        <v>HL  CR</v>
      </c>
      <c r="AD11" s="123">
        <f t="shared" si="5"/>
        <v>8</v>
      </c>
      <c r="AE11" s="121"/>
      <c r="AF11" s="74"/>
      <c r="AG11" s="70"/>
      <c r="AH11" s="28"/>
      <c r="AI11" s="94"/>
      <c r="AJ11" s="74"/>
      <c r="AK11" s="70"/>
      <c r="AL11" s="86"/>
      <c r="AM11" s="123"/>
      <c r="AN11" s="94"/>
      <c r="AO11" s="74"/>
      <c r="AP11" s="70" t="s">
        <v>8</v>
      </c>
      <c r="AQ11" s="28"/>
      <c r="AR11" s="94"/>
      <c r="AS11" s="70"/>
      <c r="AT11" s="70"/>
      <c r="AU11" s="70"/>
      <c r="AV11" s="70"/>
      <c r="AW11" s="96"/>
      <c r="AX11" s="121" t="s">
        <v>8</v>
      </c>
      <c r="AY11" s="43"/>
      <c r="AZ11" s="102"/>
      <c r="BA11" s="102"/>
      <c r="BB11" s="96"/>
      <c r="BC11" s="161"/>
      <c r="BD11" s="96"/>
      <c r="BE11" s="200" t="s">
        <v>8</v>
      </c>
    </row>
    <row r="12" spans="1:57" ht="12.75">
      <c r="A12" s="197">
        <f>'Data Input'!A10</f>
        <v>7</v>
      </c>
      <c r="B12" s="26" t="str">
        <f>'Data Input'!B10</f>
        <v>Byjasus</v>
      </c>
      <c r="C12" s="26" t="str">
        <f>'Data Input'!C10</f>
        <v>J124</v>
      </c>
      <c r="D12" s="25">
        <f>'Data Input'!D10</f>
        <v>12.4</v>
      </c>
      <c r="E12" s="25">
        <f>'Data Input'!E10</f>
        <v>2</v>
      </c>
      <c r="F12" s="26" t="str">
        <f>'Data Input'!F10</f>
        <v>Dairmid Macauley</v>
      </c>
      <c r="G12" s="26" t="str">
        <f>'Data Input'!G10</f>
        <v>The Blasphemers</v>
      </c>
      <c r="H12" s="100" t="str">
        <f>'Data Input'!H10</f>
        <v>20 Crossnamrickky Rd</v>
      </c>
      <c r="I12" s="26" t="str">
        <f>'Data Input'!I10</f>
        <v>Newtownards</v>
      </c>
      <c r="J12" s="26" t="str">
        <f>'Data Input'!J10</f>
        <v>Co Down </v>
      </c>
      <c r="K12" s="26" t="str">
        <f>'Data Input'!K10</f>
        <v>BJ22 2AA</v>
      </c>
      <c r="L12" s="62">
        <f>'Data Input'!L10</f>
        <v>0</v>
      </c>
      <c r="M12" s="62" t="str">
        <f>'Data Input'!M10</f>
        <v>0797 0771387</v>
      </c>
      <c r="N12" s="60" t="str">
        <f>'Data Input'!N10</f>
        <v>Brian Linton   Bill Maxwell   BL   BM</v>
      </c>
      <c r="O12" s="74">
        <f>'Data Input'!O10</f>
        <v>39948.61701388889</v>
      </c>
      <c r="P12" s="70">
        <f>'Data Input'!P10</f>
        <v>0.11701388889196096</v>
      </c>
      <c r="Q12" s="121">
        <f t="shared" si="1"/>
        <v>1</v>
      </c>
      <c r="R12" s="74">
        <f>'Data Input'!R10</f>
        <v>39948.82733796296</v>
      </c>
      <c r="S12" s="70">
        <f>'Data Input'!S10</f>
        <v>0.2068518518466994</v>
      </c>
      <c r="T12" s="86" t="str">
        <f>'Data Input'!T10</f>
        <v>BL  BM</v>
      </c>
      <c r="U12" s="123">
        <f t="shared" si="0"/>
        <v>12</v>
      </c>
      <c r="V12" s="121">
        <f t="shared" si="2"/>
        <v>3</v>
      </c>
      <c r="W12" s="74">
        <f>'Data Input'!W10</f>
        <v>39949.169444444444</v>
      </c>
      <c r="X12" s="70">
        <f>'Data Input'!X10</f>
        <v>0.3421064814829151</v>
      </c>
      <c r="Y12" s="124">
        <f t="shared" si="3"/>
        <v>1</v>
      </c>
      <c r="Z12" s="121">
        <f t="shared" si="4"/>
        <v>1</v>
      </c>
      <c r="AA12" s="74">
        <f>'Data Input'!AA10</f>
        <v>39949.43140046296</v>
      </c>
      <c r="AB12" s="70">
        <f>'Data Input'!AB10</f>
        <v>0.258483796297191</v>
      </c>
      <c r="AC12" s="86" t="str">
        <f>'Data Input'!AC10</f>
        <v>HL  BM</v>
      </c>
      <c r="AD12" s="123">
        <f t="shared" si="5"/>
        <v>21</v>
      </c>
      <c r="AE12" s="121">
        <f>+RANK(AA12,AA$10:AA$24,1)</f>
        <v>3</v>
      </c>
      <c r="AF12" s="74">
        <f>'Data Input'!AF10</f>
        <v>39949.82517361111</v>
      </c>
      <c r="AG12" s="70">
        <f>'Data Input'!AG10</f>
        <v>0.39377314814919373</v>
      </c>
      <c r="AH12" s="124">
        <f>+RANK(AG12,AG$9:AG$24,1)</f>
        <v>1</v>
      </c>
      <c r="AI12" s="121">
        <f>+RANK(AF12,AF$9:AF$24,1)</f>
        <v>1</v>
      </c>
      <c r="AJ12" s="74">
        <f>'Data Input'!AJ10</f>
        <v>39950.069236111114</v>
      </c>
      <c r="AK12" s="70">
        <f>'Data Input'!AK10</f>
        <v>0.24059027777952402</v>
      </c>
      <c r="AL12" s="86" t="str">
        <f>'Data Input'!AL10</f>
        <v>BL  BM</v>
      </c>
      <c r="AM12" s="123">
        <f>+RANK(AK12,AK$4:AK$51,1)</f>
        <v>6</v>
      </c>
      <c r="AN12" s="121">
        <f>+RANK(AJ12,AJ$10:AJ$24,1)</f>
        <v>1</v>
      </c>
      <c r="AO12" s="74">
        <f>'Data Input'!AO10</f>
        <v>39950.178819444445</v>
      </c>
      <c r="AP12" s="70">
        <f>'Data Input'!AP10</f>
        <v>0.10958333333110204</v>
      </c>
      <c r="AQ12" s="124">
        <f>+RANK(AP12,AP$9:AP$24,1)</f>
        <v>1</v>
      </c>
      <c r="AR12" s="121">
        <f>+RANK(AO12,AO$9:AO$24,1)</f>
        <v>1</v>
      </c>
      <c r="AS12" s="70">
        <f>'Data Input'!AR10</f>
        <v>0.11701388889196096</v>
      </c>
      <c r="AT12" s="70">
        <f>'Data Input'!AS10</f>
        <v>0.3421064814829151</v>
      </c>
      <c r="AU12" s="70">
        <f>'Data Input'!AT10</f>
        <v>0.39377314814919373</v>
      </c>
      <c r="AV12" s="70">
        <f>'Data Input'!AU10</f>
        <v>0.10958333333110204</v>
      </c>
      <c r="AW12" s="96">
        <f>'Data Input'!AV10</f>
        <v>0.9624768518551718</v>
      </c>
      <c r="AX12" s="121">
        <f>+RANK(AW12,AW$9:AW$24,1)</f>
        <v>1</v>
      </c>
      <c r="AY12" s="43">
        <f>'Data Input'!AY10</f>
        <v>0.2068518518466994</v>
      </c>
      <c r="AZ12" s="102">
        <f>'Data Input'!AZ10</f>
        <v>0.258483796297191</v>
      </c>
      <c r="BA12" s="102">
        <f>'Data Input'!BA10</f>
        <v>0.24059027777952402</v>
      </c>
      <c r="BB12" s="96">
        <f>'Data Input'!BB10</f>
        <v>0.7059259259234144</v>
      </c>
      <c r="BC12" s="162">
        <f>+RANK(BB12,BB$4:BB$51,1)</f>
        <v>5</v>
      </c>
      <c r="BD12" s="96">
        <f>'Data Input'!BD10</f>
        <v>1.6684027777785864</v>
      </c>
      <c r="BE12" s="200">
        <f>+RANK(BD12,BD$9:BD$24,1)</f>
        <v>1</v>
      </c>
    </row>
    <row r="13" spans="1:57" ht="12.75">
      <c r="A13" s="197">
        <f>'Data Input'!A13</f>
        <v>10</v>
      </c>
      <c r="B13" s="26" t="str">
        <f>'Data Input'!B13</f>
        <v>Dipper</v>
      </c>
      <c r="C13" s="26" t="str">
        <f>'Data Input'!C13</f>
        <v>Sunshine 37</v>
      </c>
      <c r="D13" s="25">
        <f>'Data Input'!D13</f>
        <v>11.3</v>
      </c>
      <c r="E13" s="25">
        <f>'Data Input'!E13</f>
        <v>2</v>
      </c>
      <c r="F13" s="26" t="str">
        <f>'Data Input'!F13</f>
        <v>John Allan</v>
      </c>
      <c r="G13" s="60" t="str">
        <f>'Data Input'!G13</f>
        <v>Maple Leafs</v>
      </c>
      <c r="H13" s="26" t="str">
        <f>'Data Input'!H13</f>
        <v>Brainley Croft</v>
      </c>
      <c r="I13" s="26" t="str">
        <f>'Data Input'!I13</f>
        <v>Kingsford Rd</v>
      </c>
      <c r="J13" s="26" t="str">
        <f>'Data Input'!J13</f>
        <v>Alford</v>
      </c>
      <c r="K13" s="26" t="str">
        <f>'Data Input'!K13</f>
        <v>AB33 8HL</v>
      </c>
      <c r="L13" s="62" t="str">
        <f>'Data Input'!L13</f>
        <v>01975 563359</v>
      </c>
      <c r="M13" s="62" t="str">
        <f>'Data Input'!M13</f>
        <v>07770 795873</v>
      </c>
      <c r="N13" s="60" t="str">
        <f>'Data Input'!N13</f>
        <v>Chris Wark   Andy Brooks  Kevin Stilwell   CW  AB  KS</v>
      </c>
      <c r="O13" s="74">
        <f>'Data Input'!O13</f>
        <v>39948.651342592595</v>
      </c>
      <c r="P13" s="70">
        <f>'Data Input'!P13</f>
        <v>0.1513425925950287</v>
      </c>
      <c r="Q13" s="121">
        <f t="shared" si="1"/>
        <v>12</v>
      </c>
      <c r="R13" s="74">
        <f>'Data Input'!R13</f>
        <v>39948.94415509259</v>
      </c>
      <c r="S13" s="70">
        <f>'Data Input'!S13</f>
        <v>0.2893402777739943</v>
      </c>
      <c r="T13" s="86" t="str">
        <f>'Data Input'!T13</f>
        <v>CW  AB  KS</v>
      </c>
      <c r="U13" s="123">
        <f t="shared" si="0"/>
        <v>37</v>
      </c>
      <c r="V13" s="121">
        <f t="shared" si="2"/>
        <v>15</v>
      </c>
      <c r="W13" s="74">
        <f>'Data Input'!W13</f>
        <v>39949.522141203706</v>
      </c>
      <c r="X13" s="70">
        <f>'Data Input'!X13</f>
        <v>0.577986111115024</v>
      </c>
      <c r="Y13" s="124">
        <f t="shared" si="3"/>
        <v>10</v>
      </c>
      <c r="Z13" s="121">
        <f t="shared" si="4"/>
        <v>12</v>
      </c>
      <c r="AA13" s="74"/>
      <c r="AB13" s="70"/>
      <c r="AC13" s="86"/>
      <c r="AD13" s="123"/>
      <c r="AE13" s="121"/>
      <c r="AF13" s="74"/>
      <c r="AG13" s="70"/>
      <c r="AH13" s="28"/>
      <c r="AI13" s="94"/>
      <c r="AJ13" s="74"/>
      <c r="AK13" s="70"/>
      <c r="AL13" s="86"/>
      <c r="AM13" s="123"/>
      <c r="AN13" s="94"/>
      <c r="AO13" s="74"/>
      <c r="AP13" s="70" t="s">
        <v>8</v>
      </c>
      <c r="AQ13" s="28"/>
      <c r="AR13" s="94"/>
      <c r="AS13" s="70"/>
      <c r="AT13" s="70"/>
      <c r="AU13" s="70"/>
      <c r="AV13" s="70"/>
      <c r="AW13" s="96"/>
      <c r="AX13" s="121" t="s">
        <v>8</v>
      </c>
      <c r="AY13" s="43"/>
      <c r="AZ13" s="102"/>
      <c r="BA13" s="102"/>
      <c r="BB13" s="96"/>
      <c r="BC13" s="161"/>
      <c r="BD13" s="96"/>
      <c r="BE13" s="200" t="s">
        <v>8</v>
      </c>
    </row>
    <row r="14" spans="1:57" ht="12.75">
      <c r="A14" s="197">
        <f>'Data Input'!A15</f>
        <v>12</v>
      </c>
      <c r="B14" s="26" t="str">
        <f>'Data Input'!B15</f>
        <v>Honu</v>
      </c>
      <c r="C14" s="26" t="str">
        <f>'Data Input'!C15</f>
        <v>Jeannea SO 54 DS</v>
      </c>
      <c r="D14" s="64">
        <f>'Data Input'!D15</f>
        <v>16.7</v>
      </c>
      <c r="E14" s="25">
        <f>'Data Input'!E15</f>
        <v>2</v>
      </c>
      <c r="F14" s="26" t="str">
        <f>'Data Input'!F15</f>
        <v>Jen Masterton</v>
      </c>
      <c r="G14" s="26" t="str">
        <f>'Data Input'!G15</f>
        <v>Team Chicken</v>
      </c>
      <c r="H14" s="100" t="str">
        <f>'Data Input'!H15</f>
        <v>23 Bridge St</v>
      </c>
      <c r="I14" s="61" t="str">
        <f>'Data Input'!I15</f>
        <v>Newbridge</v>
      </c>
      <c r="J14" s="61" t="str">
        <f>'Data Input'!J15</f>
        <v>Edinburgh</v>
      </c>
      <c r="K14" s="26" t="str">
        <f>'Data Input'!K15</f>
        <v>EH28 8 SR</v>
      </c>
      <c r="L14" s="62" t="str">
        <f>'Data Input'!L15</f>
        <v>0131 3331443</v>
      </c>
      <c r="M14" s="62" t="str">
        <f>'Data Input'!M15</f>
        <v>0774 8878969</v>
      </c>
      <c r="N14" s="60" t="str">
        <f>'Data Input'!N15</f>
        <v>Ben Cowgill  Bruce Seaton  BC  BS</v>
      </c>
      <c r="O14" s="74">
        <f>'Data Input'!O15</f>
        <v>39948.658483796295</v>
      </c>
      <c r="P14" s="70">
        <f>'Data Input'!P15</f>
        <v>0.15848379629460396</v>
      </c>
      <c r="Q14" s="121">
        <f t="shared" si="1"/>
        <v>14</v>
      </c>
      <c r="R14" s="74">
        <f>'Data Input'!R15</f>
        <v>39948.97461805555</v>
      </c>
      <c r="S14" s="70">
        <f>'Data Input'!S15</f>
        <v>0.3126620370353016</v>
      </c>
      <c r="T14" s="86" t="str">
        <f>'Data Input'!T15</f>
        <v>BC  BS</v>
      </c>
      <c r="U14" s="123">
        <f t="shared" si="0"/>
        <v>40</v>
      </c>
      <c r="V14" s="121">
        <f t="shared" si="2"/>
        <v>16</v>
      </c>
      <c r="W14" s="74">
        <f>'Data Input'!W15</f>
        <v>39949.46251157407</v>
      </c>
      <c r="X14" s="70">
        <f>'Data Input'!X15</f>
        <v>0.4878935185188311</v>
      </c>
      <c r="Y14" s="124">
        <f t="shared" si="3"/>
        <v>9</v>
      </c>
      <c r="Z14" s="121">
        <f t="shared" si="4"/>
        <v>10</v>
      </c>
      <c r="AA14" s="74">
        <f>'Data Input'!AA15</f>
        <v>39949.82777777778</v>
      </c>
      <c r="AB14" s="70">
        <f>'Data Input'!AB15</f>
        <v>0.36179398148346487</v>
      </c>
      <c r="AC14" s="86" t="str">
        <f>'Data Input'!AC15</f>
        <v>BC  BS</v>
      </c>
      <c r="AD14" s="123">
        <f t="shared" si="5"/>
        <v>31</v>
      </c>
      <c r="AE14" s="121">
        <f>+RANK(AA14,AA$10:AA$24,1)</f>
        <v>11</v>
      </c>
      <c r="AF14" s="74">
        <f>'Data Input'!AF15</f>
        <v>39950.96005787037</v>
      </c>
      <c r="AG14" s="70">
        <f>'Data Input'!AG15</f>
        <v>1.1322800925918273</v>
      </c>
      <c r="AH14" s="124">
        <f>+RANK(AG14,AG$9:AG$24,1)</f>
        <v>5</v>
      </c>
      <c r="AI14" s="121">
        <f>+RANK(AF14,AF$9:AF$24,1)</f>
        <v>6</v>
      </c>
      <c r="AJ14" s="74">
        <f>'Data Input'!AJ15</f>
        <v>39951.33405092593</v>
      </c>
      <c r="AK14" s="70">
        <f>'Data Input'!AK15</f>
        <v>0.37052083333805463</v>
      </c>
      <c r="AL14" s="86" t="str">
        <f>'Data Input'!AL15</f>
        <v>BC  BS</v>
      </c>
      <c r="AM14" s="123">
        <f>+RANK(AK14,AK$4:AK$51,1)</f>
        <v>11</v>
      </c>
      <c r="AN14" s="121">
        <f>+RANK(AJ14,AJ$10:AJ$24,1)</f>
        <v>6</v>
      </c>
      <c r="AO14" s="74">
        <f>'Data Input'!AO15</f>
        <v>39951.470671296294</v>
      </c>
      <c r="AP14" s="70">
        <f>'Data Input'!AP15</f>
        <v>0.13662037036556285</v>
      </c>
      <c r="AQ14" s="124">
        <f>+RANK(AP14,AP$9:AP$24,1)</f>
        <v>2</v>
      </c>
      <c r="AR14" s="121">
        <f>+RANK(AO14,AO$9:AO$24,1)</f>
        <v>6</v>
      </c>
      <c r="AS14" s="70">
        <f>'Data Input'!AR15</f>
        <v>0.15848379629460396</v>
      </c>
      <c r="AT14" s="70">
        <f>'Data Input'!AS15</f>
        <v>0.4878935185188311</v>
      </c>
      <c r="AU14" s="70">
        <f>'Data Input'!AT15</f>
        <v>1.1322800925918273</v>
      </c>
      <c r="AV14" s="70">
        <f>'Data Input'!AU15</f>
        <v>0.13662037036556285</v>
      </c>
      <c r="AW14" s="96">
        <f>'Data Input'!AV15</f>
        <v>1.9152777777708252</v>
      </c>
      <c r="AX14" s="121">
        <f>+RANK(AW14,AW$9:AW$24,1)</f>
        <v>5</v>
      </c>
      <c r="AY14" s="43">
        <f>'Data Input'!AY15</f>
        <v>0.3126620370353016</v>
      </c>
      <c r="AZ14" s="102">
        <f>'Data Input'!AZ15</f>
        <v>0.36179398148346487</v>
      </c>
      <c r="BA14" s="102">
        <f>'Data Input'!BA15</f>
        <v>0.37052083333805463</v>
      </c>
      <c r="BB14" s="96">
        <f>'Data Input'!BB15</f>
        <v>1.0449768518568212</v>
      </c>
      <c r="BC14" s="162">
        <f>+RANK(BB14,BB$4:BB$51,1)</f>
        <v>11</v>
      </c>
      <c r="BD14" s="96">
        <f>'Data Input'!BD15</f>
        <v>2.9602546296276464</v>
      </c>
      <c r="BE14" s="200">
        <f>+RANK(BD14,BD$9:BD$24,1)</f>
        <v>6</v>
      </c>
    </row>
    <row r="15" spans="1:57" ht="12.75">
      <c r="A15" s="197">
        <f>'Data Input'!A18</f>
        <v>16</v>
      </c>
      <c r="B15" s="26" t="str">
        <f>'Data Input'!B18</f>
        <v>Incandescent</v>
      </c>
      <c r="C15" s="26" t="str">
        <f>'Data Input'!C18</f>
        <v>Sun Odyssey 42i</v>
      </c>
      <c r="D15" s="64">
        <f>'Data Input'!D18</f>
        <v>12.8</v>
      </c>
      <c r="E15" s="25">
        <f>'Data Input'!E18</f>
        <v>2</v>
      </c>
      <c r="F15" s="26" t="str">
        <f>'Data Input'!F18</f>
        <v>Peter Foulds</v>
      </c>
      <c r="G15" s="26" t="str">
        <f>'Data Input'!G18</f>
        <v>Feeling Better</v>
      </c>
      <c r="H15" s="100" t="str">
        <f>'Data Input'!H18</f>
        <v>Little Auchendoon</v>
      </c>
      <c r="I15" s="61" t="str">
        <f>'Data Input'!I18</f>
        <v>49 Princes St</v>
      </c>
      <c r="J15" s="61" t="str">
        <f>'Data Input'!J18</f>
        <v>Newton Stewart</v>
      </c>
      <c r="K15" s="26" t="str">
        <f>'Data Input'!K18</f>
        <v>DG8 6EU</v>
      </c>
      <c r="L15" s="62" t="str">
        <f>'Data Input'!L18</f>
        <v>01671 403825</v>
      </c>
      <c r="M15" s="62" t="str">
        <f>'Data Input'!M18</f>
        <v>07785 946056</v>
      </c>
      <c r="N15" s="60" t="str">
        <f>'Data Input'!N18</f>
        <v>Sebastian Pflanz   Craig Malcolmson   SP   CM</v>
      </c>
      <c r="O15" s="74">
        <f>'Data Input'!O18</f>
        <v>39948.623032407406</v>
      </c>
      <c r="P15" s="70">
        <f>'Data Input'!P18</f>
        <v>0.12303240740584442</v>
      </c>
      <c r="Q15" s="121">
        <f t="shared" si="1"/>
        <v>2</v>
      </c>
      <c r="R15" s="74">
        <f>'Data Input'!R18</f>
        <v>39948.87017361111</v>
      </c>
      <c r="S15" s="70">
        <f>'Data Input'!S18</f>
        <v>0.24366898148259175</v>
      </c>
      <c r="T15" s="86" t="str">
        <f>'Data Input'!T18</f>
        <v>SP CM</v>
      </c>
      <c r="U15" s="123">
        <f t="shared" si="0"/>
        <v>28</v>
      </c>
      <c r="V15" s="121">
        <f t="shared" si="2"/>
        <v>11</v>
      </c>
      <c r="W15" s="74">
        <f>'Data Input'!W18</f>
        <v>39949.2625</v>
      </c>
      <c r="X15" s="70">
        <f>'Data Input'!X18</f>
        <v>0.39232638888643123</v>
      </c>
      <c r="Y15" s="124">
        <f t="shared" si="3"/>
        <v>3</v>
      </c>
      <c r="Z15" s="121">
        <f t="shared" si="4"/>
        <v>5</v>
      </c>
      <c r="AA15" s="74">
        <f>'Data Input'!AA18</f>
        <v>39949.53700231481</v>
      </c>
      <c r="AB15" s="70">
        <f>'Data Input'!AB18</f>
        <v>0.27103009259412325</v>
      </c>
      <c r="AC15" s="86" t="str">
        <f>'Data Input'!AC18</f>
        <v>SP  CM</v>
      </c>
      <c r="AD15" s="123">
        <f t="shared" si="5"/>
        <v>24</v>
      </c>
      <c r="AE15" s="121">
        <f>+RANK(AA15,AA$10:AA$24,1)</f>
        <v>6</v>
      </c>
      <c r="AF15" s="74">
        <f>'Data Input'!AF18</f>
        <v>39950.16939814815</v>
      </c>
      <c r="AG15" s="70">
        <f>'Data Input'!AG18</f>
        <v>0.6323958333377959</v>
      </c>
      <c r="AH15" s="124">
        <f>+RANK(AG15,AG$9:AG$24,1)</f>
        <v>3</v>
      </c>
      <c r="AI15" s="121">
        <f>+RANK(AF15,AF$9:AF$24,1)</f>
        <v>3</v>
      </c>
      <c r="AJ15" s="74">
        <f>'Data Input'!AJ18</f>
        <v>39950.39769675926</v>
      </c>
      <c r="AK15" s="70">
        <f>'Data Input'!AK18</f>
        <v>0.22482638888727202</v>
      </c>
      <c r="AL15" s="86" t="str">
        <f>'Data Input'!AL18</f>
        <v>SP  CM</v>
      </c>
      <c r="AM15" s="123">
        <f>+RANK(AK15,AK$4:AK$51,1)</f>
        <v>4</v>
      </c>
      <c r="AN15" s="121">
        <f>+RANK(AJ15,AJ$10:AJ$24,1)</f>
        <v>3</v>
      </c>
      <c r="AO15" s="74">
        <f>'Data Input'!AO18</f>
        <v>39950.554131944446</v>
      </c>
      <c r="AP15" s="70">
        <f>'Data Input'!AP18</f>
        <v>0.1564351851848187</v>
      </c>
      <c r="AQ15" s="124">
        <f>+RANK(AP15,AP$9:AP$24,1)</f>
        <v>3</v>
      </c>
      <c r="AR15" s="121">
        <f>+RANK(AO15,AO$9:AO$24,1)</f>
        <v>3</v>
      </c>
      <c r="AS15" s="70">
        <f>'Data Input'!AR18</f>
        <v>0.12303240740584442</v>
      </c>
      <c r="AT15" s="70">
        <f>'Data Input'!AS18</f>
        <v>0.39232638888643123</v>
      </c>
      <c r="AU15" s="70">
        <f>'Data Input'!AT18</f>
        <v>0.6323958333377959</v>
      </c>
      <c r="AV15" s="70">
        <f>'Data Input'!AU18</f>
        <v>0.1564351851848187</v>
      </c>
      <c r="AW15" s="96">
        <f>'Data Input'!AV18</f>
        <v>1.3041898148148903</v>
      </c>
      <c r="AX15" s="121">
        <f>+RANK(AW15,AW$9:AW$24,1)</f>
        <v>3</v>
      </c>
      <c r="AY15" s="43">
        <f>'Data Input'!AY18</f>
        <v>0.24366898148259175</v>
      </c>
      <c r="AZ15" s="102">
        <f>'Data Input'!AZ18</f>
        <v>0.27103009259412325</v>
      </c>
      <c r="BA15" s="102">
        <f>'Data Input'!BA18</f>
        <v>0.22482638888727202</v>
      </c>
      <c r="BB15" s="96">
        <f>'Data Input'!BB18</f>
        <v>0.739525462963987</v>
      </c>
      <c r="BC15" s="162">
        <f>+RANK(BB15,BB$4:BB$51,1)</f>
        <v>7</v>
      </c>
      <c r="BD15" s="96">
        <f>'Data Input'!BD18</f>
        <v>2.0437152777788774</v>
      </c>
      <c r="BE15" s="200">
        <f>+RANK(BD15,BD$9:BD$24,1)</f>
        <v>3</v>
      </c>
    </row>
    <row r="16" spans="1:57" ht="12.75">
      <c r="A16" s="197">
        <f>'Data Input'!A23</f>
        <v>21</v>
      </c>
      <c r="B16" s="26" t="str">
        <f>'Data Input'!B23</f>
        <v>Meridian</v>
      </c>
      <c r="C16" s="26" t="str">
        <f>'Data Input'!C23</f>
        <v>Sigma 362</v>
      </c>
      <c r="D16" s="64">
        <f>'Data Input'!D23</f>
        <v>11</v>
      </c>
      <c r="E16" s="25">
        <f>'Data Input'!E23</f>
        <v>2</v>
      </c>
      <c r="F16" s="26" t="str">
        <f>'Data Input'!F23</f>
        <v>Graham Lord</v>
      </c>
      <c r="G16" s="26" t="str">
        <f>'Data Input'!G23</f>
        <v>Helmshore</v>
      </c>
      <c r="H16" s="100" t="str">
        <f>'Data Input'!H23</f>
        <v>447 Helmshore Rd</v>
      </c>
      <c r="I16" s="61" t="str">
        <f>'Data Input'!I23</f>
        <v>Helmshore</v>
      </c>
      <c r="J16" s="61" t="str">
        <f>'Data Input'!J23</f>
        <v>Rossendale</v>
      </c>
      <c r="K16" s="26" t="str">
        <f>'Data Input'!K23</f>
        <v>BB4 4JR</v>
      </c>
      <c r="L16" s="62" t="str">
        <f>'Data Input'!L23</f>
        <v>01706 212786</v>
      </c>
      <c r="M16" s="62" t="str">
        <f>'Data Input'!M23</f>
        <v>07774 876996</v>
      </c>
      <c r="N16" s="60" t="str">
        <f>'Data Input'!N23</f>
        <v>John Donnelly   Gordon Pryde   JD   GP</v>
      </c>
      <c r="O16" s="74">
        <f>'Data Input'!O23</f>
        <v>39948.64130787037</v>
      </c>
      <c r="P16" s="70">
        <f>'Data Input'!P23</f>
        <v>0.14130787036992842</v>
      </c>
      <c r="Q16" s="121">
        <f t="shared" si="1"/>
        <v>10</v>
      </c>
      <c r="R16" s="74">
        <f>'Data Input'!R23</f>
        <v>39948.85271990741</v>
      </c>
      <c r="S16" s="70">
        <f>'Data Input'!S23</f>
        <v>0.20793981481660417</v>
      </c>
      <c r="T16" s="86" t="str">
        <f>'Data Input'!T23</f>
        <v>JD  GP</v>
      </c>
      <c r="U16" s="123">
        <f t="shared" si="0"/>
        <v>13</v>
      </c>
      <c r="V16" s="121">
        <f t="shared" si="2"/>
        <v>7</v>
      </c>
      <c r="W16" s="74"/>
      <c r="X16" s="70"/>
      <c r="Y16" s="124" t="s">
        <v>8</v>
      </c>
      <c r="Z16" s="121"/>
      <c r="AA16" s="74"/>
      <c r="AB16" s="70"/>
      <c r="AC16" s="86"/>
      <c r="AD16" s="123"/>
      <c r="AE16" s="121"/>
      <c r="AF16" s="74"/>
      <c r="AG16" s="70"/>
      <c r="AH16" s="28"/>
      <c r="AI16" s="94"/>
      <c r="AJ16" s="74"/>
      <c r="AK16" s="70"/>
      <c r="AL16" s="86"/>
      <c r="AM16" s="123"/>
      <c r="AN16" s="94"/>
      <c r="AO16" s="74"/>
      <c r="AP16" s="70"/>
      <c r="AQ16" s="28"/>
      <c r="AR16" s="94"/>
      <c r="AS16" s="70"/>
      <c r="AT16" s="70"/>
      <c r="AU16" s="70"/>
      <c r="AV16" s="70"/>
      <c r="AW16" s="96"/>
      <c r="AX16" s="121" t="s">
        <v>8</v>
      </c>
      <c r="AY16" s="43"/>
      <c r="AZ16" s="102"/>
      <c r="BA16" s="102"/>
      <c r="BB16" s="96"/>
      <c r="BC16" s="161"/>
      <c r="BD16" s="96"/>
      <c r="BE16" s="200" t="s">
        <v>8</v>
      </c>
    </row>
    <row r="17" spans="1:57" ht="12.75">
      <c r="A17" s="197">
        <f>'Data Input'!A35</f>
        <v>33</v>
      </c>
      <c r="B17" s="26" t="str">
        <f>'Data Input'!B35</f>
        <v>Scrabble</v>
      </c>
      <c r="C17" s="26" t="str">
        <f>'Data Input'!C35</f>
        <v>Sun Odyssey</v>
      </c>
      <c r="D17" s="25">
        <f>'Data Input'!D35</f>
        <v>13.2</v>
      </c>
      <c r="E17" s="25">
        <f>'Data Input'!E35</f>
        <v>2</v>
      </c>
      <c r="F17" s="26" t="str">
        <f>'Data Input'!F35</f>
        <v>Curly Mills</v>
      </c>
      <c r="G17" s="26" t="str">
        <f>'Data Input'!G35</f>
        <v>The Rabble</v>
      </c>
      <c r="H17" s="100" t="str">
        <f>'Data Input'!H35</f>
        <v>5 Seafield View,</v>
      </c>
      <c r="I17" s="61" t="str">
        <f>'Data Input'!I35</f>
        <v>Kinghorn</v>
      </c>
      <c r="J17" s="61" t="str">
        <f>'Data Input'!J35</f>
        <v>Fife</v>
      </c>
      <c r="K17" s="26" t="str">
        <f>'Data Input'!K35</f>
        <v>KY3 9TG</v>
      </c>
      <c r="L17" s="62" t="str">
        <f>'Data Input'!L35</f>
        <v>01592 890408</v>
      </c>
      <c r="M17" s="62" t="str">
        <f>'Data Input'!M35</f>
        <v>0777 4646202</v>
      </c>
      <c r="N17" s="60" t="str">
        <f>'Data Input'!N35</f>
        <v>Henry Blake  Alex. Keith</v>
      </c>
      <c r="O17" s="74">
        <f>'Data Input'!O35</f>
        <v>39948.668078703704</v>
      </c>
      <c r="P17" s="70">
        <f>'Data Input'!P35</f>
        <v>0.16807870370394085</v>
      </c>
      <c r="Q17" s="121">
        <f t="shared" si="1"/>
        <v>16</v>
      </c>
      <c r="R17" s="74">
        <f>'Data Input'!R35</f>
        <v>39948.83096064815</v>
      </c>
      <c r="S17" s="70">
        <f>'Data Input'!S35</f>
        <v>0.15940972222273964</v>
      </c>
      <c r="T17" s="86" t="str">
        <f>'Data Input'!T35</f>
        <v>HB  AK</v>
      </c>
      <c r="U17" s="123">
        <f t="shared" si="0"/>
        <v>2</v>
      </c>
      <c r="V17" s="121">
        <f t="shared" si="2"/>
        <v>4</v>
      </c>
      <c r="W17" s="74">
        <f>'Data Input'!W35</f>
        <v>39949.24631944444</v>
      </c>
      <c r="X17" s="70">
        <f>'Data Input'!X35</f>
        <v>0.41535879629373085</v>
      </c>
      <c r="Y17" s="124">
        <f t="shared" si="3"/>
        <v>4</v>
      </c>
      <c r="Z17" s="121">
        <f t="shared" si="4"/>
        <v>4</v>
      </c>
      <c r="AA17" s="74">
        <f>'Data Input'!AA35</f>
        <v>39949.42398148148</v>
      </c>
      <c r="AB17" s="70">
        <f>'Data Input'!AB35</f>
        <v>0.17418981481427587</v>
      </c>
      <c r="AC17" s="86" t="str">
        <f>'Data Input'!AC35</f>
        <v>HB  AK</v>
      </c>
      <c r="AD17" s="123">
        <f t="shared" si="5"/>
        <v>2</v>
      </c>
      <c r="AE17" s="121"/>
      <c r="AF17" s="74"/>
      <c r="AG17" s="70"/>
      <c r="AH17" s="28"/>
      <c r="AI17" s="94"/>
      <c r="AJ17" s="74"/>
      <c r="AK17" s="70"/>
      <c r="AL17" s="86"/>
      <c r="AM17" s="123"/>
      <c r="AN17" s="94"/>
      <c r="AO17" s="74"/>
      <c r="AP17" s="70"/>
      <c r="AQ17" s="28"/>
      <c r="AR17" s="94"/>
      <c r="AS17" s="70"/>
      <c r="AT17" s="70"/>
      <c r="AU17" s="70"/>
      <c r="AV17" s="70"/>
      <c r="AW17" s="96"/>
      <c r="AX17" s="121" t="s">
        <v>8</v>
      </c>
      <c r="AY17" s="43"/>
      <c r="AZ17" s="102"/>
      <c r="BA17" s="102"/>
      <c r="BB17" s="96"/>
      <c r="BC17" s="161"/>
      <c r="BD17" s="96"/>
      <c r="BE17" s="200" t="s">
        <v>8</v>
      </c>
    </row>
    <row r="18" spans="1:57" ht="12.75">
      <c r="A18" s="197">
        <f>'Data Input'!A36</f>
        <v>34</v>
      </c>
      <c r="B18" s="32" t="str">
        <f>'Data Input'!B36</f>
        <v>Thalia</v>
      </c>
      <c r="C18" s="32" t="str">
        <f>'Data Input'!C36</f>
        <v>Contrast 362</v>
      </c>
      <c r="D18" s="25">
        <f>'Data Input'!D36</f>
        <v>11</v>
      </c>
      <c r="E18" s="25">
        <f>'Data Input'!E36</f>
        <v>2</v>
      </c>
      <c r="F18" s="26" t="str">
        <f>'Data Input'!F36</f>
        <v>Colin Barr</v>
      </c>
      <c r="G18" s="26" t="str">
        <f>'Data Input'!G36</f>
        <v>Barrs Irn Crew</v>
      </c>
      <c r="H18" s="100" t="str">
        <f>'Data Input'!H36</f>
        <v>Craigbyers, Angle Rd</v>
      </c>
      <c r="I18" s="26" t="str">
        <f>'Data Input'!I36</f>
        <v>Kiiriemuir</v>
      </c>
      <c r="J18" s="26" t="str">
        <f>'Data Input'!J36</f>
        <v>Angus</v>
      </c>
      <c r="K18" s="26" t="str">
        <f>'Data Input'!K36</f>
        <v>DD8 4PL</v>
      </c>
      <c r="L18" s="62" t="str">
        <f>'Data Input'!L36</f>
        <v>01575 575246</v>
      </c>
      <c r="M18" s="62" t="str">
        <f>'Data Input'!M36</f>
        <v>07764493132</v>
      </c>
      <c r="N18" s="60" t="str">
        <f>'Data Input'!N36</f>
        <v>Andy Williamson  Graeme Richardson  Graham Butler  James Brain  AW  GR  GB  JB</v>
      </c>
      <c r="O18" s="74">
        <f>'Data Input'!O36</f>
        <v>39948.644849537035</v>
      </c>
      <c r="P18" s="70">
        <f>'Data Input'!P36</f>
        <v>0.14484953703504289</v>
      </c>
      <c r="Q18" s="121">
        <f t="shared" si="1"/>
        <v>11</v>
      </c>
      <c r="R18" s="74">
        <f>'Data Input'!R36</f>
        <v>39948.86913194445</v>
      </c>
      <c r="S18" s="70">
        <f>'Data Input'!S36</f>
        <v>0.22081018519060713</v>
      </c>
      <c r="T18" s="86" t="str">
        <f>'Data Input'!T36</f>
        <v>AW  GR  JB</v>
      </c>
      <c r="U18" s="123">
        <f t="shared" si="0"/>
        <v>17</v>
      </c>
      <c r="V18" s="121">
        <f t="shared" si="2"/>
        <v>10</v>
      </c>
      <c r="W18" s="74">
        <f>'Data Input'!W36</f>
        <v>39949.4609375</v>
      </c>
      <c r="X18" s="70">
        <f>'Data Input'!X36</f>
        <v>0.5918055555521278</v>
      </c>
      <c r="Y18" s="124">
        <f t="shared" si="3"/>
        <v>12</v>
      </c>
      <c r="Z18" s="121">
        <f t="shared" si="4"/>
        <v>9</v>
      </c>
      <c r="AA18" s="74">
        <f>'Data Input'!AA36</f>
        <v>39949.670810185184</v>
      </c>
      <c r="AB18" s="70">
        <f>'Data Input'!AB36</f>
        <v>0.20640046296143233</v>
      </c>
      <c r="AC18" s="86" t="str">
        <f>'Data Input'!AC36</f>
        <v>AW  GB</v>
      </c>
      <c r="AD18" s="123">
        <f t="shared" si="5"/>
        <v>7</v>
      </c>
      <c r="AE18" s="121">
        <f>+RANK(AA18,AA$10:AA$24,1)</f>
        <v>8</v>
      </c>
      <c r="AF18" s="74">
        <f>'Data Input'!AF36</f>
        <v>39950.93006944445</v>
      </c>
      <c r="AG18" s="70">
        <f>'Data Input'!AG36</f>
        <v>1.2592592592627625</v>
      </c>
      <c r="AH18" s="124">
        <f>+RANK(AG18,AG$9:AG$24,1)</f>
        <v>6</v>
      </c>
      <c r="AI18" s="121">
        <f>+RANK(AF18,AF$9:AF$24,1)</f>
        <v>5</v>
      </c>
      <c r="AJ18" s="74">
        <f>'Data Input'!AJ36</f>
        <v>39951.16189814815</v>
      </c>
      <c r="AK18" s="70">
        <f>'Data Input'!AK36</f>
        <v>0.2283564814828828</v>
      </c>
      <c r="AL18" s="86" t="str">
        <f>'Data Input'!AL36</f>
        <v>AW  GB</v>
      </c>
      <c r="AM18" s="123">
        <f>+RANK(AK18,AK$4:AK$51,1)</f>
        <v>5</v>
      </c>
      <c r="AN18" s="121">
        <f>+RANK(AJ18,AJ$10:AJ$24,1)</f>
        <v>5</v>
      </c>
      <c r="AO18" s="74">
        <f>'Data Input'!AO36</f>
        <v>39951.36990740741</v>
      </c>
      <c r="AP18" s="70">
        <f>'Data Input'!AP36</f>
        <v>0.20800925925868796</v>
      </c>
      <c r="AQ18" s="124">
        <f>+RANK(AP18,AP$9:AP$24,1)</f>
        <v>6</v>
      </c>
      <c r="AR18" s="121">
        <f>+RANK(AO18,AO$9:AO$24,1)</f>
        <v>5</v>
      </c>
      <c r="AS18" s="70">
        <f>'Data Input'!AR36</f>
        <v>0.14484953703504289</v>
      </c>
      <c r="AT18" s="70">
        <f>'Data Input'!AS36</f>
        <v>0.5918055555521278</v>
      </c>
      <c r="AU18" s="70">
        <f>'Data Input'!AT36</f>
        <v>1.2592592592627625</v>
      </c>
      <c r="AV18" s="70">
        <f>'Data Input'!AU36</f>
        <v>0.20800925925868796</v>
      </c>
      <c r="AW18" s="96">
        <f>'Data Input'!AV36</f>
        <v>2.203923611108621</v>
      </c>
      <c r="AX18" s="121">
        <f>+RANK(AW18,AW$9:AW$24,1)</f>
        <v>6</v>
      </c>
      <c r="AY18" s="43">
        <f>'Data Input'!AY36</f>
        <v>0.22081018519060713</v>
      </c>
      <c r="AZ18" s="102">
        <f>'Data Input'!AZ36</f>
        <v>0.20640046296143233</v>
      </c>
      <c r="BA18" s="102">
        <f>'Data Input'!BA36</f>
        <v>0.2283564814828828</v>
      </c>
      <c r="BB18" s="96">
        <f>'Data Input'!BB36</f>
        <v>0.6555671296349223</v>
      </c>
      <c r="BC18" s="162">
        <f>+RANK(BB18,BB$4:BB$51,1)</f>
        <v>3</v>
      </c>
      <c r="BD18" s="96">
        <f>'Data Input'!BD36</f>
        <v>2.8594907407435435</v>
      </c>
      <c r="BE18" s="200">
        <f>+RANK(BD18,BD$9:BD$24,1)</f>
        <v>5</v>
      </c>
    </row>
    <row r="19" spans="1:57" ht="12.75">
      <c r="A19" s="197">
        <f>'Data Input'!A39</f>
        <v>37</v>
      </c>
      <c r="B19" s="26" t="str">
        <f>'Data Input'!B39</f>
        <v>Swift</v>
      </c>
      <c r="C19" s="26" t="str">
        <f>'Data Input'!C39</f>
        <v>Harmony 42</v>
      </c>
      <c r="D19" s="25">
        <f>'Data Input'!D39</f>
        <v>12.9</v>
      </c>
      <c r="E19" s="25">
        <f>'Data Input'!E39</f>
        <v>2</v>
      </c>
      <c r="F19" s="26" t="str">
        <f>'Data Input'!F39</f>
        <v>Ian Searle</v>
      </c>
      <c r="G19" s="26" t="str">
        <f>'Data Input'!G39</f>
        <v>Cosmic Hillbashers</v>
      </c>
      <c r="H19" s="100" t="str">
        <f>'Data Input'!H39</f>
        <v>21A Roseberry St</v>
      </c>
      <c r="I19" s="26" t="str">
        <f>'Data Input'!I39</f>
        <v>Aberdeen</v>
      </c>
      <c r="J19" s="26">
        <f>'Data Input'!J39</f>
        <v>0</v>
      </c>
      <c r="K19" s="26" t="str">
        <f>'Data Input'!K39</f>
        <v>AB15 5LN</v>
      </c>
      <c r="L19" s="62" t="str">
        <f>'Data Input'!L39</f>
        <v>01224 637138</v>
      </c>
      <c r="M19" s="62" t="str">
        <f>'Data Input'!M39</f>
        <v>07941 512229</v>
      </c>
      <c r="N19" s="60" t="str">
        <f>'Data Input'!N39</f>
        <v>Tim Nash  Dennis McDonald  TN  DMcD</v>
      </c>
      <c r="O19" s="74">
        <f>'Data Input'!O39</f>
        <v>39948.62944444444</v>
      </c>
      <c r="P19" s="70">
        <f>'Data Input'!P39</f>
        <v>0.12944444444292458</v>
      </c>
      <c r="Q19" s="121">
        <f t="shared" si="1"/>
        <v>4</v>
      </c>
      <c r="R19" s="74">
        <f>'Data Input'!R39</f>
        <v>39948.83934027778</v>
      </c>
      <c r="S19" s="70">
        <f>'Data Input'!S39</f>
        <v>0.20642361111499163</v>
      </c>
      <c r="T19" s="86" t="str">
        <f>'Data Input'!T39</f>
        <v>TN  DMcD</v>
      </c>
      <c r="U19" s="123">
        <f t="shared" si="0"/>
        <v>11</v>
      </c>
      <c r="V19" s="121">
        <f t="shared" si="2"/>
        <v>5</v>
      </c>
      <c r="W19" s="74">
        <f>'Data Input'!W39</f>
        <v>39949.2737037037</v>
      </c>
      <c r="X19" s="70">
        <f>'Data Input'!X39</f>
        <v>0.43436342592030996</v>
      </c>
      <c r="Y19" s="124">
        <f t="shared" si="3"/>
        <v>5</v>
      </c>
      <c r="Z19" s="121">
        <f t="shared" si="4"/>
        <v>7</v>
      </c>
      <c r="AA19" s="74">
        <f>'Data Input'!AA39</f>
        <v>39949.480729166666</v>
      </c>
      <c r="AB19" s="70">
        <f>'Data Input'!AB39</f>
        <v>0.20355324074302594</v>
      </c>
      <c r="AC19" s="86" t="str">
        <f>'Data Input'!AC39</f>
        <v>TN  DMcD</v>
      </c>
      <c r="AD19" s="123">
        <f t="shared" si="5"/>
        <v>6</v>
      </c>
      <c r="AE19" s="121"/>
      <c r="AF19" s="74"/>
      <c r="AG19" s="70"/>
      <c r="AH19" s="28"/>
      <c r="AI19" s="94"/>
      <c r="AJ19" s="74"/>
      <c r="AK19" s="70"/>
      <c r="AL19" s="86"/>
      <c r="AM19" s="123"/>
      <c r="AN19" s="94"/>
      <c r="AO19" s="74"/>
      <c r="AP19" s="70"/>
      <c r="AQ19" s="28"/>
      <c r="AR19" s="94"/>
      <c r="AS19" s="70"/>
      <c r="AT19" s="70"/>
      <c r="AU19" s="70"/>
      <c r="AV19" s="70"/>
      <c r="AW19" s="96"/>
      <c r="AX19" s="121" t="s">
        <v>8</v>
      </c>
      <c r="AY19" s="43"/>
      <c r="AZ19" s="102"/>
      <c r="BA19" s="102"/>
      <c r="BB19" s="96"/>
      <c r="BC19" s="161"/>
      <c r="BD19" s="96"/>
      <c r="BE19" s="200" t="s">
        <v>8</v>
      </c>
    </row>
    <row r="20" spans="1:57" ht="12.75">
      <c r="A20" s="197">
        <f>'Data Input'!A40</f>
        <v>38</v>
      </c>
      <c r="B20" s="26" t="str">
        <f>'Data Input'!B40</f>
        <v>Tangle o' the Isles</v>
      </c>
      <c r="C20" s="26" t="str">
        <f>'Data Input'!C40</f>
        <v>First 32S5</v>
      </c>
      <c r="D20" s="25">
        <f>'Data Input'!D40</f>
        <v>9.7</v>
      </c>
      <c r="E20" s="25">
        <f>'Data Input'!E40</f>
        <v>2</v>
      </c>
      <c r="F20" s="26" t="str">
        <f>'Data Input'!F40</f>
        <v>Joey Gough</v>
      </c>
      <c r="G20" s="26" t="str">
        <f>'Data Input'!G40</f>
        <v>The Braggarts</v>
      </c>
      <c r="H20" s="100" t="str">
        <f>'Data Input'!H40</f>
        <v>The Old Railway Sta</v>
      </c>
      <c r="I20" s="26" t="str">
        <f>'Data Input'!I40</f>
        <v>Duror, Appin</v>
      </c>
      <c r="J20" s="26" t="str">
        <f>'Data Input'!J40</f>
        <v>Argyll</v>
      </c>
      <c r="K20" s="26" t="str">
        <f>'Data Input'!K40</f>
        <v>PA38 4BW</v>
      </c>
      <c r="L20" s="62" t="str">
        <f>'Data Input'!L40</f>
        <v>01631 740256</v>
      </c>
      <c r="M20" s="62" t="str">
        <f>'Data Input'!M40</f>
        <v>07867 975393</v>
      </c>
      <c r="N20" s="60" t="str">
        <f>'Data Input'!N40</f>
        <v>Adrian Davis   Adam Ward   AD  AW</v>
      </c>
      <c r="O20" s="74">
        <f>'Data Input'!O40</f>
        <v>39948.63097222222</v>
      </c>
      <c r="P20" s="70">
        <f>'Data Input'!P40</f>
        <v>0.13097222222131677</v>
      </c>
      <c r="Q20" s="121">
        <f t="shared" si="1"/>
        <v>5</v>
      </c>
      <c r="R20" s="74">
        <f>'Data Input'!R40</f>
        <v>39948.79734953704</v>
      </c>
      <c r="S20" s="70">
        <f>'Data Input'!S40</f>
        <v>0.1629050925952874</v>
      </c>
      <c r="T20" s="86" t="str">
        <f>'Data Input'!T40</f>
        <v>AD  AW</v>
      </c>
      <c r="U20" s="123">
        <f t="shared" si="0"/>
        <v>3</v>
      </c>
      <c r="V20" s="121">
        <f t="shared" si="2"/>
        <v>1</v>
      </c>
      <c r="W20" s="74">
        <f>'Data Input'!W40</f>
        <v>39949.23584490741</v>
      </c>
      <c r="X20" s="70">
        <f>'Data Input'!X40</f>
        <v>0.43849537037021946</v>
      </c>
      <c r="Y20" s="124">
        <f t="shared" si="3"/>
        <v>6</v>
      </c>
      <c r="Z20" s="121">
        <f t="shared" si="4"/>
        <v>3</v>
      </c>
      <c r="AA20" s="74">
        <f>'Data Input'!AA40</f>
        <v>39949.427407407406</v>
      </c>
      <c r="AB20" s="70">
        <f>'Data Input'!AB40</f>
        <v>0.18809027777428533</v>
      </c>
      <c r="AC20" s="86" t="str">
        <f>'Data Input'!AC40</f>
        <v>AD  AW</v>
      </c>
      <c r="AD20" s="123">
        <f t="shared" si="5"/>
        <v>3</v>
      </c>
      <c r="AE20" s="121">
        <f>+RANK(AA20,AA$10:AA$24,1)</f>
        <v>2</v>
      </c>
      <c r="AF20" s="74">
        <f>'Data Input'!AF40</f>
        <v>39950.164618055554</v>
      </c>
      <c r="AG20" s="70">
        <f>'Data Input'!AG40</f>
        <v>0.7372106481489027</v>
      </c>
      <c r="AH20" s="124">
        <f>+RANK(AG20,AG$9:AG$24,1)</f>
        <v>4</v>
      </c>
      <c r="AI20" s="121">
        <f>+RANK(AF20,AF$9:AF$24,1)</f>
        <v>2</v>
      </c>
      <c r="AJ20" s="74">
        <f>'Data Input'!AJ40</f>
        <v>39950.34240740741</v>
      </c>
      <c r="AK20" s="70">
        <f>'Data Input'!AK40</f>
        <v>0.1743171296297482</v>
      </c>
      <c r="AL20" s="86" t="str">
        <f>'Data Input'!AL40</f>
        <v>AD  AW</v>
      </c>
      <c r="AM20" s="123">
        <f>+RANK(AK20,AK$4:AK$51,1)</f>
        <v>2</v>
      </c>
      <c r="AN20" s="121">
        <f>+RANK(AJ20,AJ$10:AJ$24,1)</f>
        <v>2</v>
      </c>
      <c r="AO20" s="74">
        <f>'Data Input'!AO40</f>
        <v>39950.50016203704</v>
      </c>
      <c r="AP20" s="70">
        <f>'Data Input'!AP40</f>
        <v>0.15775462963210884</v>
      </c>
      <c r="AQ20" s="124">
        <f>+RANK(AP20,AP$9:AP$24,1)</f>
        <v>4</v>
      </c>
      <c r="AR20" s="121">
        <f>+RANK(AO20,AO$9:AO$24,1)</f>
        <v>2</v>
      </c>
      <c r="AS20" s="70">
        <f>'Data Input'!AR40</f>
        <v>0.13097222222131677</v>
      </c>
      <c r="AT20" s="70">
        <f>'Data Input'!AS40</f>
        <v>0.43849537037021946</v>
      </c>
      <c r="AU20" s="70">
        <f>'Data Input'!AT40</f>
        <v>0.7372106481489027</v>
      </c>
      <c r="AV20" s="70">
        <f>'Data Input'!AU40</f>
        <v>0.15775462963210884</v>
      </c>
      <c r="AW20" s="96">
        <f>'Data Input'!AV40</f>
        <v>1.4644328703725478</v>
      </c>
      <c r="AX20" s="121">
        <f>+RANK(AW20,AW$9:AW$24,1)</f>
        <v>4</v>
      </c>
      <c r="AY20" s="43">
        <f>'Data Input'!AY40</f>
        <v>0.1629050925952874</v>
      </c>
      <c r="AZ20" s="102">
        <f>'Data Input'!AZ40</f>
        <v>0.18809027777428533</v>
      </c>
      <c r="BA20" s="102">
        <f>'Data Input'!BA40</f>
        <v>0.1743171296297482</v>
      </c>
      <c r="BB20" s="96">
        <f>'Data Input'!BB40</f>
        <v>0.525312499999321</v>
      </c>
      <c r="BC20" s="162">
        <f>+RANK(BB20,BB$4:BB$51,1)</f>
        <v>1</v>
      </c>
      <c r="BD20" s="96">
        <f>'Data Input'!BD40</f>
        <v>1.9897453703718688</v>
      </c>
      <c r="BE20" s="200">
        <f>+RANK(BD20,BD$9:BD$24,1)</f>
        <v>2</v>
      </c>
    </row>
    <row r="21" spans="1:57" ht="12.75">
      <c r="A21" s="197">
        <f>'Data Input'!A42</f>
        <v>40</v>
      </c>
      <c r="B21" s="26" t="str">
        <f>'Data Input'!B42</f>
        <v>Trilleachan</v>
      </c>
      <c r="C21" s="26" t="str">
        <f>'Data Input'!C42</f>
        <v>Bavaria 46</v>
      </c>
      <c r="D21" s="25">
        <f>'Data Input'!D42</f>
        <v>14</v>
      </c>
      <c r="E21" s="25">
        <f>'Data Input'!E42</f>
        <v>2</v>
      </c>
      <c r="F21" s="26" t="str">
        <f>'Data Input'!F42</f>
        <v>Dave Sinclair</v>
      </c>
      <c r="G21" s="26" t="str">
        <f>'Data Input'!G42</f>
        <v>Maersk Oil Harem Skarem</v>
      </c>
      <c r="H21" s="100" t="str">
        <f>'Data Input'!H42</f>
        <v>Ballantrae</v>
      </c>
      <c r="I21" s="26" t="str">
        <f>'Data Input'!I42</f>
        <v>Beaconhill Rd</v>
      </c>
      <c r="J21" s="26" t="str">
        <f>'Data Input'!J42</f>
        <v>Milltimber</v>
      </c>
      <c r="K21" s="26" t="str">
        <f>'Data Input'!K42</f>
        <v>Aberdeen </v>
      </c>
      <c r="L21" s="62" t="str">
        <f>'Data Input'!L42</f>
        <v>01224 865767</v>
      </c>
      <c r="M21" s="62" t="str">
        <f>'Data Input'!M42</f>
        <v>07718 539520</v>
      </c>
      <c r="N21" s="60" t="str">
        <f>'Data Input'!N42</f>
        <v>Nick Collins   Calum MacPhail   NC  CMcP</v>
      </c>
      <c r="O21" s="74">
        <f>'Data Input'!O42</f>
        <v>39948.63429398148</v>
      </c>
      <c r="P21" s="70">
        <f>'Data Input'!P42</f>
        <v>0.13429398147854954</v>
      </c>
      <c r="Q21" s="121">
        <f t="shared" si="1"/>
        <v>6</v>
      </c>
      <c r="R21" s="74">
        <f>'Data Input'!R42</f>
        <v>39948.90042824074</v>
      </c>
      <c r="S21" s="70">
        <f>'Data Input'!S42</f>
        <v>0.2626620370396672</v>
      </c>
      <c r="T21" s="86" t="str">
        <f>'Data Input'!T42</f>
        <v>NC  CMcP</v>
      </c>
      <c r="U21" s="123">
        <f t="shared" si="0"/>
        <v>32</v>
      </c>
      <c r="V21" s="121">
        <f t="shared" si="2"/>
        <v>13</v>
      </c>
      <c r="W21" s="74">
        <f>'Data Input'!W42</f>
        <v>39949.38280092592</v>
      </c>
      <c r="X21" s="70">
        <f>'Data Input'!X42</f>
        <v>0.4823726851827814</v>
      </c>
      <c r="Y21" s="124">
        <f t="shared" si="3"/>
        <v>8</v>
      </c>
      <c r="Z21" s="121">
        <f t="shared" si="4"/>
        <v>8</v>
      </c>
      <c r="AA21" s="74">
        <f>'Data Input'!AA42</f>
        <v>39949.71832175926</v>
      </c>
      <c r="AB21" s="70">
        <f>'Data Input'!AB42</f>
        <v>0.3320486111155737</v>
      </c>
      <c r="AC21" s="86">
        <f>'Data Input'!AC42</f>
        <v>0</v>
      </c>
      <c r="AD21" s="123">
        <f t="shared" si="5"/>
        <v>28</v>
      </c>
      <c r="AE21" s="121"/>
      <c r="AF21" s="74"/>
      <c r="AG21" s="70"/>
      <c r="AH21" s="28"/>
      <c r="AI21" s="94"/>
      <c r="AJ21" s="74"/>
      <c r="AK21" s="70"/>
      <c r="AL21" s="86"/>
      <c r="AM21" s="123"/>
      <c r="AN21" s="94"/>
      <c r="AO21" s="74"/>
      <c r="AP21" s="70"/>
      <c r="AQ21" s="28"/>
      <c r="AR21" s="94"/>
      <c r="AS21" s="70"/>
      <c r="AT21" s="70"/>
      <c r="AU21" s="70"/>
      <c r="AV21" s="70"/>
      <c r="AW21" s="96"/>
      <c r="AX21" s="121"/>
      <c r="AY21" s="43"/>
      <c r="AZ21" s="102"/>
      <c r="BA21" s="102"/>
      <c r="BB21" s="96"/>
      <c r="BC21" s="161"/>
      <c r="BD21" s="96"/>
      <c r="BE21" s="200"/>
    </row>
    <row r="22" spans="1:57" ht="12.75">
      <c r="A22" s="197">
        <f>'Data Input'!A43</f>
        <v>41</v>
      </c>
      <c r="B22" s="26" t="str">
        <f>'Data Input'!B43</f>
        <v>Turus</v>
      </c>
      <c r="C22" s="26" t="str">
        <f>'Data Input'!C43</f>
        <v>Dufour 40</v>
      </c>
      <c r="D22" s="25">
        <f>'Data Input'!D43</f>
        <v>12.3</v>
      </c>
      <c r="E22" s="25">
        <f>'Data Input'!E43</f>
        <v>2</v>
      </c>
      <c r="F22" s="26" t="str">
        <f>'Data Input'!F43</f>
        <v>Graeme Green</v>
      </c>
      <c r="G22" s="26" t="str">
        <f>'Data Input'!G43</f>
        <v>Desperate Measures</v>
      </c>
      <c r="H22" s="100" t="str">
        <f>'Data Input'!H43</f>
        <v>Halfpenny Farm Stainton</v>
      </c>
      <c r="I22" s="26" t="str">
        <f>'Data Input'!I43</f>
        <v>Kendal</v>
      </c>
      <c r="J22" s="26" t="str">
        <f>'Data Input'!J43</f>
        <v>Cumbria</v>
      </c>
      <c r="K22" s="26">
        <f>'Data Input'!K43</f>
        <v>0</v>
      </c>
      <c r="L22" s="62" t="str">
        <f>'Data Input'!L43</f>
        <v>015395 60176</v>
      </c>
      <c r="M22" s="62" t="str">
        <f>'Data Input'!M43</f>
        <v>07736 733844</v>
      </c>
      <c r="N22" s="60" t="str">
        <f>'Data Input'!N43</f>
        <v>Marcus Gates   Ray Gill                MG    RG</v>
      </c>
      <c r="O22" s="74">
        <f>'Data Input'!O43</f>
        <v>39948.63796296297</v>
      </c>
      <c r="P22" s="70">
        <f>'Data Input'!P43</f>
        <v>0.1379629629664123</v>
      </c>
      <c r="Q22" s="121">
        <f t="shared" si="1"/>
        <v>8</v>
      </c>
      <c r="R22" s="74">
        <f>'Data Input'!R43</f>
        <v>39948.86371527778</v>
      </c>
      <c r="S22" s="70">
        <f>'Data Input'!S43</f>
        <v>0.22228009259237702</v>
      </c>
      <c r="T22" s="86" t="str">
        <f>'Data Input'!T43</f>
        <v>MG  RG</v>
      </c>
      <c r="U22" s="123">
        <f t="shared" si="0"/>
        <v>19</v>
      </c>
      <c r="V22" s="121">
        <f t="shared" si="2"/>
        <v>9</v>
      </c>
      <c r="W22" s="74"/>
      <c r="X22" s="70"/>
      <c r="Y22" s="124" t="s">
        <v>8</v>
      </c>
      <c r="Z22" s="121"/>
      <c r="AA22" s="74"/>
      <c r="AB22" s="70"/>
      <c r="AC22" s="86"/>
      <c r="AD22" s="123" t="e">
        <f t="shared" si="5"/>
        <v>#N/A</v>
      </c>
      <c r="AE22" s="121"/>
      <c r="AF22" s="74"/>
      <c r="AG22" s="70"/>
      <c r="AH22" s="28"/>
      <c r="AI22" s="94"/>
      <c r="AJ22" s="74"/>
      <c r="AK22" s="70"/>
      <c r="AL22" s="86"/>
      <c r="AM22" s="123"/>
      <c r="AN22" s="94"/>
      <c r="AO22" s="74"/>
      <c r="AP22" s="70"/>
      <c r="AQ22" s="28"/>
      <c r="AR22" s="94"/>
      <c r="AS22" s="70"/>
      <c r="AT22" s="70"/>
      <c r="AU22" s="70"/>
      <c r="AV22" s="70"/>
      <c r="AW22" s="96"/>
      <c r="AX22" s="121"/>
      <c r="AY22" s="43"/>
      <c r="AZ22" s="102"/>
      <c r="BA22" s="102"/>
      <c r="BB22" s="96"/>
      <c r="BC22" s="161"/>
      <c r="BD22" s="96"/>
      <c r="BE22" s="200"/>
    </row>
    <row r="23" spans="1:57" ht="12.75">
      <c r="A23" s="197">
        <f>'Data Input'!A47</f>
        <v>45</v>
      </c>
      <c r="B23" s="26" t="str">
        <f>'Data Input'!B47</f>
        <v>Calando</v>
      </c>
      <c r="C23" s="26" t="str">
        <f>'Data Input'!C47</f>
        <v>Nicholson 38</v>
      </c>
      <c r="D23" s="25">
        <f>'Data Input'!D47</f>
        <v>11.3</v>
      </c>
      <c r="E23" s="25">
        <f>'Data Input'!E47</f>
        <v>2</v>
      </c>
      <c r="F23" s="26" t="str">
        <f>'Data Input'!F47</f>
        <v>Olivia Boulton</v>
      </c>
      <c r="G23" s="26" t="str">
        <f>'Data Input'!G47</f>
        <v>Jam Tomorrow</v>
      </c>
      <c r="H23" s="100" t="str">
        <f>'Data Input'!H47</f>
        <v>19 Lygon Rd</v>
      </c>
      <c r="I23" s="26" t="str">
        <f>'Data Input'!I47</f>
        <v>Edinburgh</v>
      </c>
      <c r="J23" s="26">
        <f>'Data Input'!J47</f>
        <v>0</v>
      </c>
      <c r="K23" s="26" t="str">
        <f>'Data Input'!K47</f>
        <v>EH16 5QD</v>
      </c>
      <c r="L23" s="26" t="str">
        <f>'Data Input'!L47</f>
        <v>0131 6672531</v>
      </c>
      <c r="M23" s="26" t="str">
        <f>'Data Input'!M47</f>
        <v>07990 864957</v>
      </c>
      <c r="N23" s="60" t="str">
        <f>'Data Input'!N47</f>
        <v>Andy Brunton  Brian McCarty  AB   BMcC</v>
      </c>
      <c r="O23" s="74">
        <f>'Data Input'!O47</f>
        <v>39948.66645833333</v>
      </c>
      <c r="P23" s="70">
        <f>'Data Input'!P47</f>
        <v>0.1664583333331393</v>
      </c>
      <c r="Q23" s="121">
        <f t="shared" si="1"/>
        <v>15</v>
      </c>
      <c r="R23" s="74">
        <f>'Data Input'!R47</f>
        <v>39948.91746527778</v>
      </c>
      <c r="S23" s="70">
        <f>'Data Input'!S47</f>
        <v>0.2475347222247769</v>
      </c>
      <c r="T23" s="86" t="str">
        <f>'Data Input'!T47</f>
        <v>AB  BMcC</v>
      </c>
      <c r="U23" s="123">
        <f t="shared" si="0"/>
        <v>30</v>
      </c>
      <c r="V23" s="121">
        <f t="shared" si="2"/>
        <v>14</v>
      </c>
      <c r="W23" s="74">
        <f>'Data Input'!W47</f>
        <v>39949.56391203704</v>
      </c>
      <c r="X23" s="70">
        <f>'Data Input'!X47</f>
        <v>0.6464467592595611</v>
      </c>
      <c r="Y23" s="124">
        <f t="shared" si="3"/>
        <v>13</v>
      </c>
      <c r="Z23" s="121">
        <f t="shared" si="4"/>
        <v>13</v>
      </c>
      <c r="AA23" s="74">
        <f>'Data Input'!AA47</f>
        <v>39949.835856481484</v>
      </c>
      <c r="AB23" s="70">
        <f>'Data Input'!AB47</f>
        <v>0.2684722222224486</v>
      </c>
      <c r="AC23" s="86" t="str">
        <f>'Data Input'!AC47</f>
        <v>AB BMcC</v>
      </c>
      <c r="AD23" s="123">
        <f t="shared" si="5"/>
        <v>22</v>
      </c>
      <c r="AE23" s="121"/>
      <c r="AF23" s="74"/>
      <c r="AG23" s="70"/>
      <c r="AH23" s="28"/>
      <c r="AI23" s="94"/>
      <c r="AJ23" s="74"/>
      <c r="AK23" s="70"/>
      <c r="AL23" s="86"/>
      <c r="AM23" s="123"/>
      <c r="AN23" s="94"/>
      <c r="AO23" s="74"/>
      <c r="AP23" s="70"/>
      <c r="AQ23" s="28"/>
      <c r="AR23" s="94"/>
      <c r="AS23" s="70"/>
      <c r="AT23" s="70"/>
      <c r="AU23" s="70"/>
      <c r="AV23" s="70"/>
      <c r="AW23" s="96"/>
      <c r="AX23" s="121"/>
      <c r="AY23" s="43"/>
      <c r="AZ23" s="102"/>
      <c r="BA23" s="102"/>
      <c r="BB23" s="96"/>
      <c r="BC23" s="161"/>
      <c r="BD23" s="96"/>
      <c r="BE23" s="200"/>
    </row>
    <row r="24" spans="1:57" ht="12.75">
      <c r="A24" s="197">
        <f>'Data Input'!A50</f>
        <v>48</v>
      </c>
      <c r="B24" s="201" t="str">
        <f>'Data Input'!B50</f>
        <v>Highland Spirit</v>
      </c>
      <c r="C24" s="26" t="str">
        <f>'Data Input'!C50</f>
        <v>Sigma 38</v>
      </c>
      <c r="D24" s="25">
        <f>'Data Input'!D50</f>
        <v>11.6</v>
      </c>
      <c r="E24" s="25">
        <f>'Data Input'!E50</f>
        <v>2</v>
      </c>
      <c r="F24" s="26" t="str">
        <f>'Data Input'!F50</f>
        <v>Mike Curtis</v>
      </c>
      <c r="G24" s="26" t="str">
        <f>'Data Input'!G50</f>
        <v>The Highlanders</v>
      </c>
      <c r="H24" s="100" t="str">
        <f>'Data Input'!H50</f>
        <v>Springridge</v>
      </c>
      <c r="I24" s="26" t="str">
        <f>'Data Input'!I50</f>
        <v>Howle Hill</v>
      </c>
      <c r="J24" s="26" t="str">
        <f>'Data Input'!J50</f>
        <v>Ross on Wye</v>
      </c>
      <c r="K24" s="26" t="str">
        <f>'Data Input'!K50</f>
        <v>HR9 5SH</v>
      </c>
      <c r="L24" s="26" t="str">
        <f>'Data Input'!L50</f>
        <v>01989 567623</v>
      </c>
      <c r="M24" s="26" t="str">
        <f>'Data Input'!M50</f>
        <v>07966 129423</v>
      </c>
      <c r="N24" s="60" t="str">
        <f>'Data Input'!N50</f>
        <v>Bruce Duncan  Nick Gracie  BD  NG</v>
      </c>
      <c r="O24" s="74">
        <f>'Data Input'!O50</f>
        <v>39948.641064814816</v>
      </c>
      <c r="P24" s="70">
        <f>'Data Input'!P50</f>
        <v>0.14106481481576338</v>
      </c>
      <c r="Q24" s="121">
        <f t="shared" si="1"/>
        <v>9</v>
      </c>
      <c r="R24" s="74">
        <f>'Data Input'!R50</f>
        <v>39948.82478009259</v>
      </c>
      <c r="S24" s="70">
        <f>'Data Input'!S50</f>
        <v>0.18024305555122233</v>
      </c>
      <c r="T24" s="86" t="str">
        <f>'Data Input'!T50</f>
        <v>BD  NG</v>
      </c>
      <c r="U24" s="123">
        <f t="shared" si="0"/>
        <v>7</v>
      </c>
      <c r="V24" s="121">
        <f t="shared" si="2"/>
        <v>2</v>
      </c>
      <c r="W24" s="74">
        <f>'Data Input'!W50</f>
        <v>39949.27072916667</v>
      </c>
      <c r="X24" s="70">
        <f>'Data Input'!X50</f>
        <v>0.44594907407736173</v>
      </c>
      <c r="Y24" s="124">
        <f t="shared" si="3"/>
        <v>7</v>
      </c>
      <c r="Z24" s="121">
        <f t="shared" si="4"/>
        <v>6</v>
      </c>
      <c r="AA24" s="74">
        <f>'Data Input'!AA50</f>
        <v>39949.475439814814</v>
      </c>
      <c r="AB24" s="70">
        <f>'Data Input'!AB50</f>
        <v>0.20123842592551633</v>
      </c>
      <c r="AC24" s="86" t="str">
        <f>'Data Input'!AC50</f>
        <v>BD  NG</v>
      </c>
      <c r="AD24" s="123">
        <f t="shared" si="5"/>
        <v>5</v>
      </c>
      <c r="AE24" s="121"/>
      <c r="AF24" s="74"/>
      <c r="AG24" s="70"/>
      <c r="AH24" s="28"/>
      <c r="AI24" s="94"/>
      <c r="AJ24" s="74"/>
      <c r="AK24" s="70"/>
      <c r="AL24" s="86"/>
      <c r="AM24" s="123"/>
      <c r="AN24" s="94"/>
      <c r="AO24" s="74"/>
      <c r="AP24" s="70"/>
      <c r="AQ24" s="28"/>
      <c r="AR24" s="94"/>
      <c r="AS24" s="70"/>
      <c r="AT24" s="70"/>
      <c r="AU24" s="70"/>
      <c r="AV24" s="70"/>
      <c r="AW24" s="96"/>
      <c r="AX24" s="121"/>
      <c r="AY24" s="43"/>
      <c r="AZ24" s="102"/>
      <c r="BA24" s="102"/>
      <c r="BB24" s="96"/>
      <c r="BC24" s="161"/>
      <c r="BD24" s="96"/>
      <c r="BE24" s="200"/>
    </row>
    <row r="25" spans="1:57" ht="12.75">
      <c r="A25" s="197"/>
      <c r="B25" s="201"/>
      <c r="C25" s="26"/>
      <c r="D25" s="25"/>
      <c r="E25" s="25"/>
      <c r="F25" s="26"/>
      <c r="G25" s="26"/>
      <c r="H25" s="100"/>
      <c r="I25" s="26"/>
      <c r="J25" s="26"/>
      <c r="K25" s="26"/>
      <c r="L25" s="26"/>
      <c r="M25" s="26"/>
      <c r="N25" s="60"/>
      <c r="O25" s="74"/>
      <c r="P25" s="70"/>
      <c r="Q25" s="94"/>
      <c r="R25" s="74"/>
      <c r="S25" s="70"/>
      <c r="T25" s="86"/>
      <c r="U25" s="89"/>
      <c r="V25" s="94"/>
      <c r="W25" s="74"/>
      <c r="X25" s="70"/>
      <c r="Y25" s="28"/>
      <c r="Z25" s="94"/>
      <c r="AA25" s="74"/>
      <c r="AB25" s="70"/>
      <c r="AC25" s="86"/>
      <c r="AD25" s="89"/>
      <c r="AE25" s="94"/>
      <c r="AF25" s="74"/>
      <c r="AG25" s="70"/>
      <c r="AH25" s="28"/>
      <c r="AI25" s="94"/>
      <c r="AJ25" s="74"/>
      <c r="AK25" s="70"/>
      <c r="AL25" s="86"/>
      <c r="AM25" s="89"/>
      <c r="AN25" s="94"/>
      <c r="AO25" s="74"/>
      <c r="AP25" s="70"/>
      <c r="AQ25" s="28"/>
      <c r="AR25" s="94"/>
      <c r="AS25" s="70"/>
      <c r="AT25" s="70"/>
      <c r="AU25" s="70"/>
      <c r="AV25" s="70"/>
      <c r="AW25" s="96"/>
      <c r="AX25" s="94"/>
      <c r="AY25" s="43"/>
      <c r="AZ25" s="102"/>
      <c r="BA25" s="102"/>
      <c r="BB25" s="96"/>
      <c r="BC25" s="161"/>
      <c r="BD25" s="96"/>
      <c r="BE25" s="199"/>
    </row>
    <row r="26" spans="1:57" ht="12.75">
      <c r="A26" s="197"/>
      <c r="B26" s="202" t="s">
        <v>508</v>
      </c>
      <c r="C26" s="26"/>
      <c r="D26" s="25"/>
      <c r="E26" s="25"/>
      <c r="F26" s="26"/>
      <c r="G26" s="26"/>
      <c r="H26" s="100"/>
      <c r="I26" s="26"/>
      <c r="J26" s="26"/>
      <c r="K26" s="26"/>
      <c r="L26" s="26"/>
      <c r="M26" s="26"/>
      <c r="N26" s="60"/>
      <c r="O26" s="74"/>
      <c r="P26" s="70"/>
      <c r="Q26" s="94"/>
      <c r="R26" s="74"/>
      <c r="S26" s="70"/>
      <c r="T26" s="86"/>
      <c r="U26" s="89"/>
      <c r="V26" s="94"/>
      <c r="W26" s="74"/>
      <c r="X26" s="70"/>
      <c r="Y26" s="28"/>
      <c r="Z26" s="94"/>
      <c r="AA26" s="74"/>
      <c r="AB26" s="70"/>
      <c r="AC26" s="86"/>
      <c r="AD26" s="89"/>
      <c r="AE26" s="94"/>
      <c r="AF26" s="74"/>
      <c r="AG26" s="70"/>
      <c r="AH26" s="28"/>
      <c r="AI26" s="94"/>
      <c r="AJ26" s="74"/>
      <c r="AK26" s="70"/>
      <c r="AL26" s="86"/>
      <c r="AM26" s="89"/>
      <c r="AN26" s="94"/>
      <c r="AO26" s="74"/>
      <c r="AP26" s="70"/>
      <c r="AQ26" s="28"/>
      <c r="AR26" s="94"/>
      <c r="AS26" s="70"/>
      <c r="AT26" s="70"/>
      <c r="AU26" s="70"/>
      <c r="AV26" s="70"/>
      <c r="AW26" s="96"/>
      <c r="AX26" s="94"/>
      <c r="AY26" s="43"/>
      <c r="AZ26" s="102"/>
      <c r="BA26" s="102"/>
      <c r="BB26" s="96"/>
      <c r="BC26" s="161"/>
      <c r="BD26" s="96"/>
      <c r="BE26" s="199"/>
    </row>
    <row r="27" spans="1:57" ht="12.75">
      <c r="A27" s="197">
        <f>'Data Input'!A11</f>
        <v>8</v>
      </c>
      <c r="B27" s="26" t="str">
        <f>'Data Input'!B11</f>
        <v>Calypso</v>
      </c>
      <c r="C27" s="26" t="str">
        <f>'Data Input'!C11</f>
        <v>Contessa 32 </v>
      </c>
      <c r="D27" s="25">
        <f>'Data Input'!D11</f>
        <v>9.8</v>
      </c>
      <c r="E27" s="25">
        <f>'Data Input'!E11</f>
        <v>3</v>
      </c>
      <c r="F27" s="26" t="str">
        <f>'Data Input'!F11</f>
        <v>Richard Roberts</v>
      </c>
      <c r="G27" s="26" t="str">
        <f>'Data Input'!G11</f>
        <v>Calypso</v>
      </c>
      <c r="H27" s="100" t="str">
        <f>'Data Input'!H11</f>
        <v>67 Camphill Rd</v>
      </c>
      <c r="I27" s="61" t="str">
        <f>'Data Input'!I11</f>
        <v>Broughty Ferry</v>
      </c>
      <c r="J27" s="61" t="str">
        <f>'Data Input'!J11</f>
        <v>Dundee</v>
      </c>
      <c r="K27" s="26" t="str">
        <f>'Data Input'!K11</f>
        <v>DD5 2LY</v>
      </c>
      <c r="L27" s="62" t="str">
        <f>'Data Input'!L11</f>
        <v>01382 477438</v>
      </c>
      <c r="M27" s="62" t="str">
        <f>'Data Input'!M11</f>
        <v>07715 049948</v>
      </c>
      <c r="N27" s="60" t="str">
        <f>'Data Input'!N11</f>
        <v>Joe Symonds  Andrew Symonds   JS  AS</v>
      </c>
      <c r="O27" s="74">
        <f>'Data Input'!O11</f>
        <v>39948.638020833336</v>
      </c>
      <c r="P27" s="70">
        <f>'Data Input'!P11</f>
        <v>0.13802083333575865</v>
      </c>
      <c r="Q27" s="121">
        <f>+RANK(P27,P$27:P$44,1)</f>
        <v>3</v>
      </c>
      <c r="R27" s="74">
        <f>'Data Input'!R11</f>
        <v>39948.779328703706</v>
      </c>
      <c r="S27" s="70">
        <f>'Data Input'!S11</f>
        <v>0.1378356481477062</v>
      </c>
      <c r="T27" s="86" t="str">
        <f>'Data Input'!T11</f>
        <v>AS  JS</v>
      </c>
      <c r="U27" s="123">
        <f aca="true" t="shared" si="6" ref="U27:U44">+RANK(S27,S$4:S$51,1)</f>
        <v>1</v>
      </c>
      <c r="V27" s="121">
        <f>+RANK(R27,R$27:R$44,1)</f>
        <v>1</v>
      </c>
      <c r="W27" s="74">
        <f>'Data Input'!W11</f>
        <v>39949.272199074076</v>
      </c>
      <c r="X27" s="70">
        <f>'Data Input'!X11</f>
        <v>0.4928703703699284</v>
      </c>
      <c r="Y27" s="124">
        <f>+RANK(X27,X$27:X$44,1)</f>
        <v>3</v>
      </c>
      <c r="Z27" s="121">
        <f>+RANK(W27,W$27:W$44,1)</f>
        <v>1</v>
      </c>
      <c r="AA27" s="74">
        <f>'Data Input'!AA11</f>
        <v>39949.415451388886</v>
      </c>
      <c r="AB27" s="70">
        <f>'Data Input'!AB11</f>
        <v>0.13978009258830248</v>
      </c>
      <c r="AC27" s="86" t="str">
        <f>'Data Input'!AC11</f>
        <v>AS  JS</v>
      </c>
      <c r="AD27" s="123">
        <f aca="true" t="shared" si="7" ref="AD27:AD44">+RANK(AB27,AB$4:AB$51,1)</f>
        <v>1</v>
      </c>
      <c r="AE27" s="94"/>
      <c r="AF27" s="74"/>
      <c r="AG27" s="70"/>
      <c r="AH27" s="28"/>
      <c r="AI27" s="94"/>
      <c r="AJ27" s="74"/>
      <c r="AK27" s="70"/>
      <c r="AL27" s="86"/>
      <c r="AM27" s="89"/>
      <c r="AN27" s="94"/>
      <c r="AO27" s="74"/>
      <c r="AP27" s="70"/>
      <c r="AQ27" s="28"/>
      <c r="AR27" s="94"/>
      <c r="AS27" s="70"/>
      <c r="AT27" s="70"/>
      <c r="AU27" s="70"/>
      <c r="AV27" s="70"/>
      <c r="AW27" s="96"/>
      <c r="AX27" s="121"/>
      <c r="AY27" s="43"/>
      <c r="AZ27" s="102"/>
      <c r="BA27" s="102"/>
      <c r="BB27" s="96"/>
      <c r="BC27" s="161"/>
      <c r="BD27" s="96"/>
      <c r="BE27" s="200"/>
    </row>
    <row r="28" spans="1:57" ht="12.75">
      <c r="A28" s="197">
        <f>'Data Input'!A14</f>
        <v>11</v>
      </c>
      <c r="B28" s="26" t="str">
        <f>'Data Input'!B14</f>
        <v>Havsula</v>
      </c>
      <c r="C28" s="26" t="str">
        <f>'Data Input'!C14</f>
        <v>Saltram Saga</v>
      </c>
      <c r="D28" s="25">
        <f>'Data Input'!D14</f>
        <v>10.9</v>
      </c>
      <c r="E28" s="25">
        <f>'Data Input'!E14</f>
        <v>3</v>
      </c>
      <c r="F28" s="26" t="str">
        <f>'Data Input'!F14</f>
        <v>Ben Measures</v>
      </c>
      <c r="G28" s="26" t="str">
        <f>'Data Input'!G14</f>
        <v>Havsula</v>
      </c>
      <c r="H28" s="100" t="str">
        <f>'Data Input'!H14</f>
        <v>Rose Court Farm</v>
      </c>
      <c r="I28" s="26" t="str">
        <f>'Data Input'!I14</f>
        <v>Connington</v>
      </c>
      <c r="J28" s="26" t="str">
        <f>'Data Input'!J14</f>
        <v>Peterborough</v>
      </c>
      <c r="K28" s="26" t="str">
        <f>'Data Input'!K14</f>
        <v>PE37 3QQ</v>
      </c>
      <c r="L28" s="62" t="str">
        <f>'Data Input'!L14</f>
        <v>01487 832482</v>
      </c>
      <c r="M28" s="62" t="str">
        <f>'Data Input'!M14</f>
        <v>07907 699388</v>
      </c>
      <c r="N28" s="60" t="str">
        <f>'Data Input'!N14</f>
        <v>Richard Measures  Max Folkett  RM  MF   Dan Strickland  Steve Burdett  DS  SB</v>
      </c>
      <c r="O28" s="74">
        <f>'Data Input'!O14</f>
        <v>39948.649409722224</v>
      </c>
      <c r="P28" s="70">
        <f>'Data Input'!P14</f>
        <v>0.14940972222393611</v>
      </c>
      <c r="Q28" s="121">
        <f aca="true" t="shared" si="8" ref="Q28:Q44">+RANK(P28,P$27:P$44,1)</f>
        <v>7</v>
      </c>
      <c r="R28" s="74">
        <f>'Data Input'!R14</f>
        <v>39948.862442129626</v>
      </c>
      <c r="S28" s="70">
        <f>'Data Input'!S14</f>
        <v>0.20956018518012975</v>
      </c>
      <c r="T28" s="86" t="str">
        <f>'Data Input'!T14</f>
        <v>RM  MF</v>
      </c>
      <c r="U28" s="123">
        <f t="shared" si="6"/>
        <v>15</v>
      </c>
      <c r="V28" s="121">
        <f aca="true" t="shared" si="9" ref="V28:V44">+RANK(R28,R$27:R$44,1)</f>
        <v>5</v>
      </c>
      <c r="W28" s="74">
        <f>'Data Input'!W14</f>
        <v>39949.51163194444</v>
      </c>
      <c r="X28" s="70">
        <f>'Data Input'!X14</f>
        <v>0.6491898148160544</v>
      </c>
      <c r="Y28" s="124">
        <f aca="true" t="shared" si="10" ref="Y28:Y44">+RANK(X28,X$27:X$44,1)</f>
        <v>14</v>
      </c>
      <c r="Z28" s="121">
        <f aca="true" t="shared" si="11" ref="Z28:Z44">+RANK(W28,W$27:W$44,1)</f>
        <v>8</v>
      </c>
      <c r="AA28" s="74">
        <f>'Data Input'!AA14</f>
        <v>39949.75840277778</v>
      </c>
      <c r="AB28" s="70">
        <f>'Data Input'!AB14</f>
        <v>0.24329861111295437</v>
      </c>
      <c r="AC28" s="86" t="str">
        <f>'Data Input'!AC14</f>
        <v>DS  SB</v>
      </c>
      <c r="AD28" s="123">
        <f t="shared" si="7"/>
        <v>16</v>
      </c>
      <c r="AE28" s="94"/>
      <c r="AF28" s="74"/>
      <c r="AG28" s="70"/>
      <c r="AH28" s="28"/>
      <c r="AI28" s="94"/>
      <c r="AJ28" s="74"/>
      <c r="AK28" s="70"/>
      <c r="AL28" s="86"/>
      <c r="AM28" s="89"/>
      <c r="AN28" s="94"/>
      <c r="AO28" s="74"/>
      <c r="AP28" s="70"/>
      <c r="AQ28" s="28"/>
      <c r="AR28" s="94"/>
      <c r="AS28" s="70"/>
      <c r="AT28" s="70"/>
      <c r="AU28" s="70"/>
      <c r="AV28" s="70"/>
      <c r="AW28" s="96"/>
      <c r="AX28" s="121"/>
      <c r="AY28" s="43"/>
      <c r="AZ28" s="102"/>
      <c r="BA28" s="102"/>
      <c r="BB28" s="96"/>
      <c r="BC28" s="161"/>
      <c r="BD28" s="96"/>
      <c r="BE28" s="200"/>
    </row>
    <row r="29" spans="1:57" ht="12.75">
      <c r="A29" s="197">
        <f>'Data Input'!A16</f>
        <v>14</v>
      </c>
      <c r="B29" s="26" t="str">
        <f>'Data Input'!B16</f>
        <v>Hot `n' Tot</v>
      </c>
      <c r="C29" s="26" t="str">
        <f>'Data Input'!C16</f>
        <v>Moody 33</v>
      </c>
      <c r="D29" s="64">
        <f>'Data Input'!D16</f>
        <v>10</v>
      </c>
      <c r="E29" s="25">
        <f>'Data Input'!E16</f>
        <v>3</v>
      </c>
      <c r="F29" s="26" t="str">
        <f>'Data Input'!F16</f>
        <v>Peter MacKenzie</v>
      </c>
      <c r="G29" s="26" t="str">
        <f>'Data Input'!G16</f>
        <v>Ice Cold in Troon</v>
      </c>
      <c r="H29" s="100" t="str">
        <f>'Data Input'!H16</f>
        <v>34 Finglas Ave</v>
      </c>
      <c r="I29" s="61" t="str">
        <f>'Data Input'!I16</f>
        <v>Paisley</v>
      </c>
      <c r="J29" s="61" t="str">
        <f>'Data Input'!J16</f>
        <v>Refrewshire</v>
      </c>
      <c r="K29" s="26" t="str">
        <f>'Data Input'!K16</f>
        <v>PA2 7PU</v>
      </c>
      <c r="L29" s="62" t="str">
        <f>'Data Input'!L16</f>
        <v>0141 581 7001</v>
      </c>
      <c r="M29" s="62" t="str">
        <f>'Data Input'!M16</f>
        <v>0774 009735</v>
      </c>
      <c r="N29" s="60" t="str">
        <f>'Data Input'!N16</f>
        <v>Iain Mackay  Claire Gordon  IM   CG</v>
      </c>
      <c r="O29" s="74">
        <f>'Data Input'!O16</f>
        <v>39948.64409722222</v>
      </c>
      <c r="P29" s="70">
        <f>'Data Input'!P16</f>
        <v>0.14409722221898846</v>
      </c>
      <c r="Q29" s="121">
        <f t="shared" si="8"/>
        <v>5</v>
      </c>
      <c r="R29" s="74">
        <f>'Data Input'!R16</f>
        <v>39948.85173611111</v>
      </c>
      <c r="S29" s="70">
        <f>'Data Input'!S16</f>
        <v>0.20416666666682837</v>
      </c>
      <c r="T29" s="86" t="str">
        <f>'Data Input'!T16</f>
        <v>IMcK  CG</v>
      </c>
      <c r="U29" s="123">
        <f t="shared" si="6"/>
        <v>10</v>
      </c>
      <c r="V29" s="121">
        <f t="shared" si="9"/>
        <v>3</v>
      </c>
      <c r="W29" s="74">
        <f>'Data Input'!W16</f>
        <v>39949.29042824074</v>
      </c>
      <c r="X29" s="70">
        <f>'Data Input'!X16</f>
        <v>0.4386921296318178</v>
      </c>
      <c r="Y29" s="124">
        <f t="shared" si="10"/>
        <v>2</v>
      </c>
      <c r="Z29" s="121">
        <f t="shared" si="11"/>
        <v>3</v>
      </c>
      <c r="AA29" s="74">
        <f>'Data Input'!AA16</f>
        <v>39949.53885416667</v>
      </c>
      <c r="AB29" s="70">
        <f>'Data Input'!AB16</f>
        <v>0.2449537037068189</v>
      </c>
      <c r="AC29" s="86" t="str">
        <f>'Data Input'!AC16</f>
        <v>IMcK  CG</v>
      </c>
      <c r="AD29" s="123">
        <f t="shared" si="7"/>
        <v>17</v>
      </c>
      <c r="AE29" s="94"/>
      <c r="AF29" s="74"/>
      <c r="AG29" s="70"/>
      <c r="AH29" s="28"/>
      <c r="AI29" s="94"/>
      <c r="AJ29" s="74"/>
      <c r="AK29" s="70"/>
      <c r="AL29" s="86"/>
      <c r="AM29" s="89"/>
      <c r="AN29" s="94"/>
      <c r="AO29" s="74"/>
      <c r="AP29" s="70"/>
      <c r="AQ29" s="28"/>
      <c r="AR29" s="94"/>
      <c r="AS29" s="70"/>
      <c r="AT29" s="70"/>
      <c r="AU29" s="70"/>
      <c r="AV29" s="70"/>
      <c r="AW29" s="96"/>
      <c r="AX29" s="121"/>
      <c r="AY29" s="43"/>
      <c r="AZ29" s="102"/>
      <c r="BA29" s="102"/>
      <c r="BB29" s="96"/>
      <c r="BC29" s="161"/>
      <c r="BD29" s="96"/>
      <c r="BE29" s="200"/>
    </row>
    <row r="30" spans="1:57" ht="12.75">
      <c r="A30" s="197">
        <f>'Data Input'!A17</f>
        <v>15</v>
      </c>
      <c r="B30" s="26" t="str">
        <f>'Data Input'!B17</f>
        <v>Hullabaloo</v>
      </c>
      <c r="C30" s="26" t="str">
        <f>'Data Input'!C17</f>
        <v>Maxi 1100</v>
      </c>
      <c r="D30" s="25">
        <f>'Data Input'!D17</f>
        <v>11</v>
      </c>
      <c r="E30" s="25">
        <f>'Data Input'!E17</f>
        <v>3</v>
      </c>
      <c r="F30" s="26" t="str">
        <f>'Data Input'!F17</f>
        <v>John Taylor</v>
      </c>
      <c r="G30" s="26" t="str">
        <f>'Data Input'!G17</f>
        <v>Here's Hoping</v>
      </c>
      <c r="H30" s="100" t="str">
        <f>'Data Input'!H17</f>
        <v>c/o Helen Horsfall, Torcraik House</v>
      </c>
      <c r="I30" s="26" t="str">
        <f>'Data Input'!I17</f>
        <v>North Middleton</v>
      </c>
      <c r="J30" s="26" t="str">
        <f>'Data Input'!J17</f>
        <v>Midlothian</v>
      </c>
      <c r="K30" s="26" t="str">
        <f>'Data Input'!K17</f>
        <v>EH23 4QX</v>
      </c>
      <c r="L30" s="62" t="str">
        <f>'Data Input'!L17</f>
        <v>01875 820985</v>
      </c>
      <c r="M30" s="62">
        <f>'Data Input'!M17</f>
        <v>0</v>
      </c>
      <c r="N30" s="60" t="str">
        <f>'Data Input'!N17</f>
        <v>David Ramage  Will Hynd  DR  WH</v>
      </c>
      <c r="O30" s="74">
        <f>'Data Input'!O17</f>
        <v>39948.639027777775</v>
      </c>
      <c r="P30" s="70">
        <f>'Data Input'!P17</f>
        <v>0.1390277777754818</v>
      </c>
      <c r="Q30" s="121">
        <f t="shared" si="8"/>
        <v>4</v>
      </c>
      <c r="R30" s="74">
        <f>'Data Input'!R17</f>
        <v>39948.87359953704</v>
      </c>
      <c r="S30" s="70">
        <f>'Data Input'!S17</f>
        <v>0.23109953703937614</v>
      </c>
      <c r="T30" s="86" t="str">
        <f>'Data Input'!T17</f>
        <v>DR  WH</v>
      </c>
      <c r="U30" s="123">
        <f t="shared" si="6"/>
        <v>24</v>
      </c>
      <c r="V30" s="121">
        <f t="shared" si="9"/>
        <v>8</v>
      </c>
      <c r="W30" s="74">
        <f>'Data Input'!W17</f>
        <v>39949.46059027778</v>
      </c>
      <c r="X30" s="70">
        <f>'Data Input'!X17</f>
        <v>0.5869907407395658</v>
      </c>
      <c r="Y30" s="124">
        <f t="shared" si="10"/>
        <v>7</v>
      </c>
      <c r="Z30" s="121">
        <f t="shared" si="11"/>
        <v>4</v>
      </c>
      <c r="AA30" s="74">
        <f>'Data Input'!AA17</f>
        <v>39949.68697916667</v>
      </c>
      <c r="AB30" s="70">
        <f>'Data Input'!AB17</f>
        <v>0.22291666666973875</v>
      </c>
      <c r="AC30" s="86" t="str">
        <f>'Data Input'!AC17</f>
        <v>DR  WH</v>
      </c>
      <c r="AD30" s="123">
        <f t="shared" si="7"/>
        <v>10</v>
      </c>
      <c r="AE30" s="94"/>
      <c r="AF30" s="74"/>
      <c r="AG30" s="70"/>
      <c r="AH30" s="28"/>
      <c r="AI30" s="94"/>
      <c r="AJ30" s="74"/>
      <c r="AK30" s="70"/>
      <c r="AL30" s="86"/>
      <c r="AM30" s="89"/>
      <c r="AN30" s="94"/>
      <c r="AO30" s="74"/>
      <c r="AP30" s="70"/>
      <c r="AQ30" s="28"/>
      <c r="AR30" s="94"/>
      <c r="AS30" s="70"/>
      <c r="AT30" s="70"/>
      <c r="AU30" s="70"/>
      <c r="AV30" s="70"/>
      <c r="AW30" s="96"/>
      <c r="AX30" s="121"/>
      <c r="AY30" s="43"/>
      <c r="AZ30" s="102"/>
      <c r="BA30" s="102"/>
      <c r="BB30" s="96"/>
      <c r="BC30" s="161"/>
      <c r="BD30" s="96"/>
      <c r="BE30" s="200"/>
    </row>
    <row r="31" spans="1:57" ht="12.75">
      <c r="A31" s="197">
        <f>'Data Input'!A19</f>
        <v>17</v>
      </c>
      <c r="B31" s="26" t="str">
        <f>'Data Input'!B19</f>
        <v>Kookaburra</v>
      </c>
      <c r="C31" s="26" t="str">
        <f>'Data Input'!C19</f>
        <v>Sunrise34</v>
      </c>
      <c r="D31" s="25">
        <f>'Data Input'!D19</f>
        <v>10</v>
      </c>
      <c r="E31" s="25">
        <f>'Data Input'!E19</f>
        <v>3</v>
      </c>
      <c r="F31" s="26" t="str">
        <f>'Data Input'!F19</f>
        <v>Jon McIntosh</v>
      </c>
      <c r="G31" s="26" t="str">
        <f>'Data Input'!G19</f>
        <v>Cambridge</v>
      </c>
      <c r="H31" s="100" t="str">
        <f>'Data Input'!H19</f>
        <v>23 King St </v>
      </c>
      <c r="I31" s="26" t="str">
        <f>'Data Input'!I19</f>
        <v>Cambridge</v>
      </c>
      <c r="J31" s="26">
        <f>'Data Input'!J19</f>
        <v>0</v>
      </c>
      <c r="K31" s="26" t="str">
        <f>'Data Input'!K19</f>
        <v>CB1 1AH</v>
      </c>
      <c r="L31" s="62">
        <f>'Data Input'!L19</f>
        <v>0</v>
      </c>
      <c r="M31" s="65" t="str">
        <f>'Data Input'!M19</f>
        <v>07779631016</v>
      </c>
      <c r="N31" s="60" t="str">
        <f>'Data Input'!N19</f>
        <v>Oliver Stewart  Simon Rutherford   OS  SR</v>
      </c>
      <c r="O31" s="74">
        <f>'Data Input'!O19</f>
        <v>39948.6808912037</v>
      </c>
      <c r="P31" s="70">
        <f>'Data Input'!P19</f>
        <v>0.1808912037013215</v>
      </c>
      <c r="Q31" s="121">
        <f t="shared" si="8"/>
        <v>16</v>
      </c>
      <c r="R31" s="74">
        <f>'Data Input'!R19</f>
        <v>39948.93005787037</v>
      </c>
      <c r="S31" s="70">
        <f>'Data Input'!S19</f>
        <v>0.24569444444609367</v>
      </c>
      <c r="T31" s="86" t="str">
        <f>'Data Input'!T19</f>
        <v>OS  SR</v>
      </c>
      <c r="U31" s="123">
        <f t="shared" si="6"/>
        <v>29</v>
      </c>
      <c r="V31" s="121">
        <f t="shared" si="9"/>
        <v>13</v>
      </c>
      <c r="W31" s="74">
        <f>'Data Input'!W19</f>
        <v>39949.56321759259</v>
      </c>
      <c r="X31" s="70">
        <f>'Data Input'!X19</f>
        <v>0.633159722223354</v>
      </c>
      <c r="Y31" s="124">
        <f t="shared" si="10"/>
        <v>13</v>
      </c>
      <c r="Z31" s="121">
        <f t="shared" si="11"/>
        <v>14</v>
      </c>
      <c r="AA31" s="74">
        <f>'Data Input'!AA19</f>
        <v>39949.83657407408</v>
      </c>
      <c r="AB31" s="70">
        <f>'Data Input'!AB19</f>
        <v>0.2698842592621481</v>
      </c>
      <c r="AC31" s="86" t="str">
        <f>'Data Input'!AC19</f>
        <v>OS  SR</v>
      </c>
      <c r="AD31" s="123">
        <f t="shared" si="7"/>
        <v>23</v>
      </c>
      <c r="AE31" s="94"/>
      <c r="AF31" s="74"/>
      <c r="AG31" s="70"/>
      <c r="AH31" s="28"/>
      <c r="AI31" s="94"/>
      <c r="AJ31" s="74"/>
      <c r="AK31" s="70"/>
      <c r="AL31" s="86"/>
      <c r="AM31" s="89"/>
      <c r="AN31" s="94"/>
      <c r="AO31" s="74"/>
      <c r="AP31" s="70"/>
      <c r="AQ31" s="28"/>
      <c r="AR31" s="94"/>
      <c r="AS31" s="70"/>
      <c r="AT31" s="70"/>
      <c r="AU31" s="70"/>
      <c r="AV31" s="70"/>
      <c r="AW31" s="96"/>
      <c r="AX31" s="121"/>
      <c r="AY31" s="43"/>
      <c r="AZ31" s="102"/>
      <c r="BA31" s="102"/>
      <c r="BB31" s="96"/>
      <c r="BC31" s="161"/>
      <c r="BD31" s="96"/>
      <c r="BE31" s="200"/>
    </row>
    <row r="32" spans="1:57" ht="12.75">
      <c r="A32" s="197">
        <f>'Data Input'!A21</f>
        <v>19</v>
      </c>
      <c r="B32" s="26" t="str">
        <f>'Data Input'!B21</f>
        <v>Marisca</v>
      </c>
      <c r="C32" s="26" t="str">
        <f>'Data Input'!C21</f>
        <v>Contessa 32</v>
      </c>
      <c r="D32" s="66">
        <f>'Data Input'!D21</f>
        <v>9.8</v>
      </c>
      <c r="E32" s="25">
        <f>'Data Input'!E21</f>
        <v>3</v>
      </c>
      <c r="F32" s="26" t="str">
        <f>'Data Input'!F21</f>
        <v>Alastair Pugh</v>
      </c>
      <c r="G32" s="60" t="str">
        <f>'Data Input'!G21</f>
        <v>Blue Blazers</v>
      </c>
      <c r="H32" s="26" t="str">
        <f>'Data Input'!H21</f>
        <v>6 Observatory Rd</v>
      </c>
      <c r="I32" s="26" t="str">
        <f>'Data Input'!I21</f>
        <v>Edinburgh</v>
      </c>
      <c r="J32" s="61">
        <f>'Data Input'!J21</f>
        <v>0</v>
      </c>
      <c r="K32" s="26" t="str">
        <f>'Data Input'!K21</f>
        <v>EH9 3HC</v>
      </c>
      <c r="L32" s="62" t="str">
        <f>'Data Input'!L21</f>
        <v>0131 662 4218</v>
      </c>
      <c r="M32" s="62" t="str">
        <f>'Data Input'!M21</f>
        <v>`</v>
      </c>
      <c r="N32" s="60" t="str">
        <f>'Data Input'!N21</f>
        <v>Olly Stephenson  James Jarvis  OS  JJ</v>
      </c>
      <c r="O32" s="74">
        <f>'Data Input'!O21</f>
        <v>39948.65305555556</v>
      </c>
      <c r="P32" s="70">
        <f>'Data Input'!P21</f>
        <v>0.15305555555823958</v>
      </c>
      <c r="Q32" s="121">
        <f t="shared" si="8"/>
        <v>9</v>
      </c>
      <c r="R32" s="74">
        <f>'Data Input'!R21</f>
        <v>39948.852685185186</v>
      </c>
      <c r="S32" s="70">
        <f>'Data Input'!S21</f>
        <v>0.19615740740523002</v>
      </c>
      <c r="T32" s="86" t="str">
        <f>'Data Input'!T21</f>
        <v>OS  JJ</v>
      </c>
      <c r="U32" s="123">
        <f t="shared" si="6"/>
        <v>9</v>
      </c>
      <c r="V32" s="121">
        <f t="shared" si="9"/>
        <v>4</v>
      </c>
      <c r="W32" s="74">
        <f>'Data Input'!W21</f>
        <v>39949.46666666667</v>
      </c>
      <c r="X32" s="70">
        <f>'Data Input'!X21</f>
        <v>0.6139814814814599</v>
      </c>
      <c r="Y32" s="124">
        <f t="shared" si="10"/>
        <v>10</v>
      </c>
      <c r="Z32" s="121">
        <f t="shared" si="11"/>
        <v>6</v>
      </c>
      <c r="AA32" s="74">
        <f>'Data Input'!AA21</f>
        <v>39949.69751157407</v>
      </c>
      <c r="AB32" s="70">
        <f>'Data Input'!AB21</f>
        <v>0.22737268518216702</v>
      </c>
      <c r="AC32" s="86" t="str">
        <f>'Data Input'!AC21</f>
        <v>OS   JJ</v>
      </c>
      <c r="AD32" s="123">
        <f t="shared" si="7"/>
        <v>12</v>
      </c>
      <c r="AE32" s="121">
        <f>+RANK(AA32,AA$27:AA$44,1)</f>
        <v>6</v>
      </c>
      <c r="AF32" s="74">
        <f>'Data Input'!AF21</f>
        <v>39950.87957175926</v>
      </c>
      <c r="AG32" s="70">
        <f>'Data Input'!AG21</f>
        <v>1.182060185186856</v>
      </c>
      <c r="AH32" s="124">
        <f>+RANK(AG32,AG$27:AG$44,1)</f>
        <v>2</v>
      </c>
      <c r="AI32" s="121">
        <f>+RANK(AF32,AF$27:AF$44,1)</f>
        <v>1</v>
      </c>
      <c r="AJ32" s="74">
        <f>'Data Input'!AJ21</f>
        <v>39951.15851851852</v>
      </c>
      <c r="AK32" s="70">
        <f>'Data Input'!AK21</f>
        <v>0.27547453703704783</v>
      </c>
      <c r="AL32" s="86" t="str">
        <f>'Data Input'!AL21</f>
        <v>OS  CO</v>
      </c>
      <c r="AM32" s="123">
        <f>+RANK(AK32,AK$4:AK$51,1)</f>
        <v>7</v>
      </c>
      <c r="AN32" s="121">
        <f>+RANK(AJ32,AJ$27:AJ$44,1)</f>
        <v>1</v>
      </c>
      <c r="AO32" s="74">
        <f>'Data Input'!AO21</f>
        <v>39951.384664351855</v>
      </c>
      <c r="AP32" s="70">
        <f>'Data Input'!AP21</f>
        <v>0.22614583333779592</v>
      </c>
      <c r="AQ32" s="124">
        <f>+RANK(AP32,AP$27:AP$44,1)</f>
        <v>2</v>
      </c>
      <c r="AR32" s="121">
        <f>+RANK(AO32,AO$27:AO$44,1)</f>
        <v>1</v>
      </c>
      <c r="AS32" s="70">
        <f>'Data Input'!AR21</f>
        <v>0.15305555555823958</v>
      </c>
      <c r="AT32" s="70">
        <f>'Data Input'!AS21</f>
        <v>0.6139814814814599</v>
      </c>
      <c r="AU32" s="70">
        <f>'Data Input'!AT21</f>
        <v>1.182060185186856</v>
      </c>
      <c r="AV32" s="70">
        <f>'Data Input'!AU21</f>
        <v>0.22614583333779592</v>
      </c>
      <c r="AW32" s="96">
        <f>'Data Input'!AV21</f>
        <v>2.1752430555643514</v>
      </c>
      <c r="AX32" s="121">
        <f>+RANK(AW32,AW$27:AW$44,1)</f>
        <v>2</v>
      </c>
      <c r="AY32" s="43">
        <f>'Data Input'!AY21</f>
        <v>0.19615740740523002</v>
      </c>
      <c r="AZ32" s="102">
        <f>'Data Input'!AZ21</f>
        <v>0.22737268518216702</v>
      </c>
      <c r="BA32" s="102">
        <f>'Data Input'!BA21</f>
        <v>0.27547453703704783</v>
      </c>
      <c r="BB32" s="96">
        <f>'Data Input'!BB21</f>
        <v>0.6990046296244449</v>
      </c>
      <c r="BC32" s="162">
        <f>+RANK(BB32,BB$4:BB$51,1)</f>
        <v>4</v>
      </c>
      <c r="BD32" s="96">
        <f>'Data Input'!BD21</f>
        <v>2.8742476851887964</v>
      </c>
      <c r="BE32" s="200">
        <f>+RANK(BD32,BD$27:BD$44,1)</f>
        <v>1</v>
      </c>
    </row>
    <row r="33" spans="1:57" ht="12.75">
      <c r="A33" s="197">
        <f>'Data Input'!A24</f>
        <v>22</v>
      </c>
      <c r="B33" s="26" t="str">
        <f>'Data Input'!B24</f>
        <v>Mischief</v>
      </c>
      <c r="C33" s="26" t="str">
        <f>'Data Input'!C24</f>
        <v>Pilot Cutter</v>
      </c>
      <c r="D33" s="25">
        <f>'Data Input'!D24</f>
        <v>13.7</v>
      </c>
      <c r="E33" s="25">
        <f>'Data Input'!E24</f>
        <v>3</v>
      </c>
      <c r="F33" s="26" t="str">
        <f>'Data Input'!F24</f>
        <v>Richard Boissevain</v>
      </c>
      <c r="G33" s="26" t="str">
        <f>'Data Input'!G24</f>
        <v>Mischief Expeditionary Force</v>
      </c>
      <c r="H33" s="100" t="str">
        <f>'Data Input'!H24</f>
        <v>4 Clifton Vale</v>
      </c>
      <c r="I33" s="26" t="str">
        <f>'Data Input'!I24</f>
        <v>Clifton</v>
      </c>
      <c r="J33" s="26" t="str">
        <f>'Data Input'!J24</f>
        <v>Bristol</v>
      </c>
      <c r="K33" s="26">
        <f>'Data Input'!K24</f>
        <v>0</v>
      </c>
      <c r="L33" s="62" t="str">
        <f>'Data Input'!L24</f>
        <v>01179 291915</v>
      </c>
      <c r="M33" s="62" t="str">
        <f>'Data Input'!M24</f>
        <v>07973 614759</v>
      </c>
      <c r="N33" s="60" t="str">
        <f>'Data Input'!N24</f>
        <v>Ian Wilson  Andy Richardson   IW  AR  </v>
      </c>
      <c r="O33" s="74">
        <f>'Data Input'!O24</f>
        <v>39948.66322916667</v>
      </c>
      <c r="P33" s="70">
        <f>'Data Input'!P24</f>
        <v>0.16322916666831588</v>
      </c>
      <c r="Q33" s="121">
        <f t="shared" si="8"/>
        <v>11</v>
      </c>
      <c r="R33" s="74">
        <f>'Data Input'!R24</f>
        <v>39948.95358796296</v>
      </c>
      <c r="S33" s="70">
        <f>'Data Input'!S24</f>
        <v>0.28688657407150864</v>
      </c>
      <c r="T33" s="86" t="str">
        <f>'Data Input'!T24</f>
        <v>IW  AR</v>
      </c>
      <c r="U33" s="123">
        <f t="shared" si="6"/>
        <v>36</v>
      </c>
      <c r="V33" s="121">
        <f t="shared" si="9"/>
        <v>17</v>
      </c>
      <c r="W33" s="74">
        <f>'Data Input'!W24</f>
        <v>39949.550150462965</v>
      </c>
      <c r="X33" s="70">
        <f>'Data Input'!X24</f>
        <v>0.5965625000026193</v>
      </c>
      <c r="Y33" s="124">
        <f t="shared" si="10"/>
        <v>8</v>
      </c>
      <c r="Z33" s="121">
        <f t="shared" si="11"/>
        <v>12</v>
      </c>
      <c r="AA33" s="74"/>
      <c r="AB33" s="70"/>
      <c r="AC33" s="86"/>
      <c r="AD33" s="123" t="s">
        <v>8</v>
      </c>
      <c r="AE33" s="94"/>
      <c r="AF33" s="74"/>
      <c r="AG33" s="70"/>
      <c r="AH33" s="28"/>
      <c r="AI33" s="94"/>
      <c r="AJ33" s="74"/>
      <c r="AK33" s="70"/>
      <c r="AL33" s="86"/>
      <c r="AM33" s="89"/>
      <c r="AN33" s="94"/>
      <c r="AO33" s="74"/>
      <c r="AP33" s="70"/>
      <c r="AQ33" s="28"/>
      <c r="AR33" s="94"/>
      <c r="AS33" s="70"/>
      <c r="AT33" s="70"/>
      <c r="AU33" s="70"/>
      <c r="AV33" s="70"/>
      <c r="AW33" s="96"/>
      <c r="AX33" s="121"/>
      <c r="AY33" s="43"/>
      <c r="AZ33" s="102"/>
      <c r="BA33" s="102"/>
      <c r="BB33" s="96"/>
      <c r="BC33" s="161"/>
      <c r="BD33" s="96"/>
      <c r="BE33" s="200"/>
    </row>
    <row r="34" spans="1:57" ht="15.75">
      <c r="A34" s="197">
        <f>'Data Input'!A27</f>
        <v>25</v>
      </c>
      <c r="B34" s="26" t="str">
        <f>'Data Input'!B27</f>
        <v>Nuage</v>
      </c>
      <c r="C34" s="26" t="str">
        <f>'Data Input'!C27</f>
        <v>Oyster 35</v>
      </c>
      <c r="D34" s="64">
        <f>'Data Input'!D27</f>
        <v>10.6</v>
      </c>
      <c r="E34" s="25">
        <f>'Data Input'!E27</f>
        <v>3</v>
      </c>
      <c r="F34" s="26" t="str">
        <f>'Data Input'!F27</f>
        <v>Kenny Andrew</v>
      </c>
      <c r="G34" s="26" t="str">
        <f>'Data Input'!G27</f>
        <v>Serious</v>
      </c>
      <c r="H34" s="100" t="str">
        <f>'Data Input'!H27</f>
        <v>Mallens Brae House</v>
      </c>
      <c r="I34" s="61" t="str">
        <f>'Data Input'!I27</f>
        <v>Craigs Court</v>
      </c>
      <c r="J34" s="61" t="str">
        <f>'Data Input'!J27</f>
        <v>Torphichen</v>
      </c>
      <c r="K34" s="26" t="str">
        <f>'Data Input'!K27</f>
        <v>EH48 4NU</v>
      </c>
      <c r="L34" s="62">
        <f>'Data Input'!L27</f>
        <v>0</v>
      </c>
      <c r="M34" s="203">
        <f>'Data Input'!M27</f>
        <v>0</v>
      </c>
      <c r="N34" s="60" t="str">
        <f>'Data Input'!N27</f>
        <v>Dominic Porter  Adam Lusby   DP  AL</v>
      </c>
      <c r="O34" s="74">
        <f>'Data Input'!O27</f>
        <v>39948.637604166666</v>
      </c>
      <c r="P34" s="70">
        <f>'Data Input'!P27</f>
        <v>0.13760416666627862</v>
      </c>
      <c r="Q34" s="121">
        <f t="shared" si="8"/>
        <v>2</v>
      </c>
      <c r="R34" s="74">
        <f>'Data Input'!R27</f>
        <v>39948.8659837963</v>
      </c>
      <c r="S34" s="70">
        <f>'Data Input'!S27</f>
        <v>0.22490740741017767</v>
      </c>
      <c r="T34" s="86" t="str">
        <f>'Data Input'!T27</f>
        <v>DP  AL</v>
      </c>
      <c r="U34" s="123">
        <f t="shared" si="6"/>
        <v>22</v>
      </c>
      <c r="V34" s="121">
        <f t="shared" si="9"/>
        <v>7</v>
      </c>
      <c r="W34" s="74">
        <f>'Data Input'!W27</f>
        <v>39949.27569444444</v>
      </c>
      <c r="X34" s="70">
        <f>'Data Input'!X27</f>
        <v>0.4097106481422088</v>
      </c>
      <c r="Y34" s="124">
        <f t="shared" si="10"/>
        <v>1</v>
      </c>
      <c r="Z34" s="121">
        <f t="shared" si="11"/>
        <v>2</v>
      </c>
      <c r="AA34" s="74">
        <f>'Data Input'!AA27</f>
        <v>39949.530648148146</v>
      </c>
      <c r="AB34" s="70">
        <f>'Data Input'!AB27</f>
        <v>0.25148148148259175</v>
      </c>
      <c r="AC34" s="86" t="str">
        <f>'Data Input'!AC27</f>
        <v>DP  AL</v>
      </c>
      <c r="AD34" s="123">
        <f t="shared" si="7"/>
        <v>19</v>
      </c>
      <c r="AE34" s="94"/>
      <c r="AF34" s="74"/>
      <c r="AG34" s="70"/>
      <c r="AH34" s="28"/>
      <c r="AI34" s="94"/>
      <c r="AJ34" s="74"/>
      <c r="AK34" s="70"/>
      <c r="AL34" s="86"/>
      <c r="AM34" s="89"/>
      <c r="AN34" s="94"/>
      <c r="AO34" s="74"/>
      <c r="AP34" s="70"/>
      <c r="AQ34" s="28"/>
      <c r="AR34" s="94"/>
      <c r="AS34" s="70"/>
      <c r="AT34" s="70"/>
      <c r="AU34" s="70"/>
      <c r="AV34" s="70"/>
      <c r="AW34" s="96"/>
      <c r="AX34" s="121"/>
      <c r="AY34" s="43"/>
      <c r="AZ34" s="102"/>
      <c r="BA34" s="102"/>
      <c r="BB34" s="96"/>
      <c r="BC34" s="161"/>
      <c r="BD34" s="96"/>
      <c r="BE34" s="200"/>
    </row>
    <row r="35" spans="1:57" ht="12.75">
      <c r="A35" s="197">
        <f>'Data Input'!A29</f>
        <v>27</v>
      </c>
      <c r="B35" s="26" t="str">
        <f>'Data Input'!B29</f>
        <v>Ogun</v>
      </c>
      <c r="C35" s="26" t="str">
        <f>'Data Input'!C29</f>
        <v>Elan 333</v>
      </c>
      <c r="D35" s="64">
        <f>'Data Input'!D29</f>
        <v>10.5</v>
      </c>
      <c r="E35" s="25">
        <f>'Data Input'!E29</f>
        <v>3</v>
      </c>
      <c r="F35" s="26" t="str">
        <f>'Data Input'!F29</f>
        <v>Andy Sime</v>
      </c>
      <c r="G35" s="26" t="str">
        <f>'Data Input'!G29</f>
        <v>Peaked Too Soon</v>
      </c>
      <c r="H35" s="100" t="str">
        <f>'Data Input'!H29</f>
        <v>3 Upland Rd</v>
      </c>
      <c r="I35" s="61" t="str">
        <f>'Data Input'!I29</f>
        <v>Glasgow</v>
      </c>
      <c r="J35" s="61">
        <f>'Data Input'!J29</f>
        <v>0</v>
      </c>
      <c r="K35" s="26" t="str">
        <f>'Data Input'!K29</f>
        <v>G14 9BG</v>
      </c>
      <c r="L35" s="62" t="str">
        <f>'Data Input'!L29</f>
        <v>0141 579 7808</v>
      </c>
      <c r="M35" s="62" t="str">
        <f>'Data Input'!M29</f>
        <v>07973 632871</v>
      </c>
      <c r="N35" s="60" t="str">
        <f>'Data Input'!N29</f>
        <v>Andy Sime  David Gibson  David Walker    AS  DG  DW  </v>
      </c>
      <c r="O35" s="74">
        <f>'Data Input'!O29</f>
        <v>39948.66112268518</v>
      </c>
      <c r="P35" s="70">
        <f>'Data Input'!P29</f>
        <v>0.1611226851819083</v>
      </c>
      <c r="Q35" s="121">
        <f t="shared" si="8"/>
        <v>10</v>
      </c>
      <c r="R35" s="74">
        <f>'Data Input'!R29</f>
        <v>39948.93790509259</v>
      </c>
      <c r="S35" s="70">
        <f>'Data Input'!S29</f>
        <v>0.27331018518856987</v>
      </c>
      <c r="T35" s="86" t="str">
        <f>'Data Input'!T29</f>
        <v>AS  DW</v>
      </c>
      <c r="U35" s="123">
        <f t="shared" si="6"/>
        <v>34</v>
      </c>
      <c r="V35" s="121">
        <f t="shared" si="9"/>
        <v>14</v>
      </c>
      <c r="W35" s="74">
        <f>'Data Input'!W29</f>
        <v>39949.52162037037</v>
      </c>
      <c r="X35" s="70">
        <f>'Data Input'!X29</f>
        <v>0.5837152777748997</v>
      </c>
      <c r="Y35" s="124">
        <f t="shared" si="10"/>
        <v>6</v>
      </c>
      <c r="Z35" s="121">
        <f t="shared" si="11"/>
        <v>9</v>
      </c>
      <c r="AA35" s="74">
        <f>'Data Input'!AA29</f>
        <v>39949.85810185185</v>
      </c>
      <c r="AB35" s="70">
        <f>'Data Input'!AB29</f>
        <v>0.3330092592627302</v>
      </c>
      <c r="AC35" s="86" t="str">
        <f>'Data Input'!AC29</f>
        <v>DW  DG</v>
      </c>
      <c r="AD35" s="123">
        <f t="shared" si="7"/>
        <v>29</v>
      </c>
      <c r="AE35" s="121">
        <f>+RANK(AA35,AA$27:AA$44,1)</f>
        <v>13</v>
      </c>
      <c r="AF35" s="74">
        <f>'Data Input'!AF29</f>
        <v>39950.893171296295</v>
      </c>
      <c r="AG35" s="70">
        <f>'Data Input'!AG29</f>
        <v>1.0350694444423425</v>
      </c>
      <c r="AH35" s="124">
        <f>+RANK(AG35,AG$27:AG$44,1)</f>
        <v>1</v>
      </c>
      <c r="AI35" s="121">
        <f>+RANK(AF35,AF$27:AF$44,1)</f>
        <v>2</v>
      </c>
      <c r="AJ35" s="74">
        <f>'Data Input'!AJ29</f>
        <v>39951.25356481481</v>
      </c>
      <c r="AK35" s="70">
        <f>'Data Input'!AK29</f>
        <v>0.3569212962942806</v>
      </c>
      <c r="AL35" s="86" t="str">
        <f>'Data Input'!AL29</f>
        <v>AS  DG</v>
      </c>
      <c r="AM35" s="123">
        <f>+RANK(AK35,AK$4:AK$51,1)</f>
        <v>10</v>
      </c>
      <c r="AN35" s="121">
        <f>+RANK(AJ35,AJ$27:AJ$44,1)</f>
        <v>2</v>
      </c>
      <c r="AO35" s="74">
        <f>'Data Input'!AO29</f>
        <v>39951.441782407404</v>
      </c>
      <c r="AP35" s="70">
        <f>'Data Input'!AP29</f>
        <v>0.18821759259299142</v>
      </c>
      <c r="AQ35" s="124">
        <f>+RANK(AP35,AP$27:AP$44,1)</f>
        <v>1</v>
      </c>
      <c r="AR35" s="121">
        <f>+RANK(AO35,AO$27:AO$44,1)</f>
        <v>2</v>
      </c>
      <c r="AS35" s="70">
        <f>'Data Input'!AR29</f>
        <v>0.1611226851819083</v>
      </c>
      <c r="AT35" s="70">
        <f>'Data Input'!AS29</f>
        <v>0.5837152777748997</v>
      </c>
      <c r="AU35" s="70">
        <f>'Data Input'!AT29</f>
        <v>1.0350694444423425</v>
      </c>
      <c r="AV35" s="70">
        <f>'Data Input'!AU29</f>
        <v>0.18821759259299142</v>
      </c>
      <c r="AW35" s="96">
        <f>'Data Input'!AV29</f>
        <v>1.968124999992142</v>
      </c>
      <c r="AX35" s="121">
        <f>+RANK(AW35,AW$27:AW$44,1)</f>
        <v>1</v>
      </c>
      <c r="AY35" s="43">
        <f>'Data Input'!AY29</f>
        <v>0.27331018518856987</v>
      </c>
      <c r="AZ35" s="102">
        <f>'Data Input'!AZ29</f>
        <v>0.3330092592627302</v>
      </c>
      <c r="BA35" s="102">
        <f>'Data Input'!BA29</f>
        <v>0.3569212962942806</v>
      </c>
      <c r="BB35" s="96">
        <f>'Data Input'!BB29</f>
        <v>0.9632407407455806</v>
      </c>
      <c r="BC35" s="162">
        <f>+RANK(BB35,BB$4:BB$51,1)</f>
        <v>10</v>
      </c>
      <c r="BD35" s="96">
        <f>'Data Input'!BD29</f>
        <v>2.9313657407377227</v>
      </c>
      <c r="BE35" s="200">
        <f>+RANK(BD35,BD$27:BD$44,1)</f>
        <v>2</v>
      </c>
    </row>
    <row r="36" spans="1:57" ht="12.75">
      <c r="A36" s="197">
        <f>'Data Input'!A31</f>
        <v>29</v>
      </c>
      <c r="B36" s="26" t="str">
        <f>'Data Input'!B31</f>
        <v>Petra</v>
      </c>
      <c r="C36" s="26" t="str">
        <f>'Data Input'!C31</f>
        <v>Maxi 84</v>
      </c>
      <c r="D36" s="25">
        <f>'Data Input'!D31</f>
        <v>8.6</v>
      </c>
      <c r="E36" s="25">
        <f>'Data Input'!E31</f>
        <v>3</v>
      </c>
      <c r="F36" s="26" t="str">
        <f>'Data Input'!F31</f>
        <v>Gary Muir</v>
      </c>
      <c r="G36" s="201" t="str">
        <f>'Data Input'!G31</f>
        <v>The Nabateans</v>
      </c>
      <c r="H36" s="100" t="str">
        <f>'Data Input'!H31</f>
        <v>5 Lochpark</v>
      </c>
      <c r="I36" s="26" t="str">
        <f>'Data Input'!I31</f>
        <v>Doonfoot</v>
      </c>
      <c r="J36" s="26" t="str">
        <f>'Data Input'!J31</f>
        <v>Ayr</v>
      </c>
      <c r="K36" s="26" t="str">
        <f>'Data Input'!K31</f>
        <v>KA7 4EU</v>
      </c>
      <c r="L36" s="62" t="str">
        <f>'Data Input'!L31</f>
        <v>01292 441711</v>
      </c>
      <c r="M36" s="62" t="str">
        <f>'Data Input'!M31</f>
        <v>07528960364</v>
      </c>
      <c r="N36" s="60" t="str">
        <f>'Data Input'!N31</f>
        <v>Neil Smith  Mike Stewart  NS  MS  </v>
      </c>
      <c r="O36" s="74">
        <f>'Data Input'!O31</f>
        <v>39948.66505787037</v>
      </c>
      <c r="P36" s="70">
        <f>'Data Input'!P31</f>
        <v>0.16505787037021946</v>
      </c>
      <c r="Q36" s="121">
        <f t="shared" si="8"/>
        <v>13</v>
      </c>
      <c r="R36" s="74">
        <f>'Data Input'!R31</f>
        <v>39948.95483796296</v>
      </c>
      <c r="S36" s="70">
        <f>'Data Input'!S31</f>
        <v>0.2863078703707692</v>
      </c>
      <c r="T36" s="86" t="str">
        <f>'Data Input'!T31</f>
        <v>NS  MS</v>
      </c>
      <c r="U36" s="123">
        <f t="shared" si="6"/>
        <v>35</v>
      </c>
      <c r="V36" s="121">
        <f t="shared" si="9"/>
        <v>18</v>
      </c>
      <c r="W36" s="74">
        <f>'Data Input'!W31</f>
        <v>39949.57083333333</v>
      </c>
      <c r="X36" s="70">
        <f>'Data Input'!X31</f>
        <v>0.6159953703681822</v>
      </c>
      <c r="Y36" s="124">
        <f t="shared" si="10"/>
        <v>11</v>
      </c>
      <c r="Z36" s="121">
        <f t="shared" si="11"/>
        <v>15</v>
      </c>
      <c r="AA36" s="74"/>
      <c r="AB36" s="70"/>
      <c r="AC36" s="86"/>
      <c r="AD36" s="123" t="s">
        <v>8</v>
      </c>
      <c r="AE36" s="94"/>
      <c r="AF36" s="74"/>
      <c r="AG36" s="70"/>
      <c r="AH36" s="28"/>
      <c r="AI36" s="94"/>
      <c r="AJ36" s="74"/>
      <c r="AK36" s="70"/>
      <c r="AL36" s="86"/>
      <c r="AM36" s="89"/>
      <c r="AN36" s="94"/>
      <c r="AO36" s="74"/>
      <c r="AP36" s="70"/>
      <c r="AQ36" s="28"/>
      <c r="AR36" s="94"/>
      <c r="AS36" s="70"/>
      <c r="AT36" s="70"/>
      <c r="AU36" s="70"/>
      <c r="AV36" s="70"/>
      <c r="AW36" s="96"/>
      <c r="AX36" s="121"/>
      <c r="AY36" s="43"/>
      <c r="AZ36" s="102"/>
      <c r="BA36" s="102"/>
      <c r="BB36" s="96"/>
      <c r="BC36" s="161"/>
      <c r="BD36" s="96"/>
      <c r="BE36" s="200"/>
    </row>
    <row r="37" spans="1:57" ht="12.75">
      <c r="A37" s="197">
        <f>'Data Input'!A33</f>
        <v>31</v>
      </c>
      <c r="B37" s="26" t="str">
        <f>'Data Input'!B33</f>
        <v>Quay Marinas</v>
      </c>
      <c r="C37" s="26" t="str">
        <f>'Data Input'!C33</f>
        <v>North 26</v>
      </c>
      <c r="D37" s="25">
        <f>'Data Input'!D33</f>
        <v>8.2</v>
      </c>
      <c r="E37" s="25">
        <f>'Data Input'!E33</f>
        <v>3</v>
      </c>
      <c r="F37" s="26" t="str">
        <f>'Data Input'!F33</f>
        <v>Matt Simms</v>
      </c>
      <c r="G37" s="26" t="str">
        <f>'Data Input'!G33</f>
        <v>Quay Marinas</v>
      </c>
      <c r="H37" s="100" t="str">
        <f>'Data Input'!H33</f>
        <v>2 Tyne View Terrace</v>
      </c>
      <c r="I37" s="26" t="str">
        <f>'Data Input'!I33</f>
        <v>Felside Hexham</v>
      </c>
      <c r="J37" s="26" t="str">
        <f>'Data Input'!J33</f>
        <v>Northumberland</v>
      </c>
      <c r="K37" s="26" t="str">
        <f>'Data Input'!K33</f>
        <v>NE46 1RE</v>
      </c>
      <c r="L37" s="62" t="str">
        <f>'Data Input'!L33</f>
        <v>01434 607290</v>
      </c>
      <c r="M37" s="62" t="str">
        <f>'Data Input'!M33</f>
        <v>0774 0909023</v>
      </c>
      <c r="N37" s="60" t="str">
        <f>'Data Input'!N33</f>
        <v>Hugh Aggleton  Julian Carter  HA  JC</v>
      </c>
      <c r="O37" s="74">
        <f>'Data Input'!O33</f>
        <v>39948.63071759259</v>
      </c>
      <c r="P37" s="70">
        <f>'Data Input'!P33</f>
        <v>0.13071759259037208</v>
      </c>
      <c r="Q37" s="121">
        <f t="shared" si="8"/>
        <v>1</v>
      </c>
      <c r="R37" s="74">
        <f>'Data Input'!R33</f>
        <v>39948.81827546296</v>
      </c>
      <c r="S37" s="70">
        <f>'Data Input'!S33</f>
        <v>0.18408564814712414</v>
      </c>
      <c r="T37" s="86" t="str">
        <f>'Data Input'!T33</f>
        <v>HA  JC</v>
      </c>
      <c r="U37" s="123">
        <f t="shared" si="6"/>
        <v>8</v>
      </c>
      <c r="V37" s="121">
        <f t="shared" si="9"/>
        <v>2</v>
      </c>
      <c r="W37" s="74"/>
      <c r="X37" s="70"/>
      <c r="Y37" s="124" t="s">
        <v>8</v>
      </c>
      <c r="Z37" s="121" t="s">
        <v>8</v>
      </c>
      <c r="AA37" s="74"/>
      <c r="AB37" s="70"/>
      <c r="AC37" s="86"/>
      <c r="AD37" s="123" t="s">
        <v>8</v>
      </c>
      <c r="AE37" s="94"/>
      <c r="AF37" s="74"/>
      <c r="AG37" s="70"/>
      <c r="AH37" s="28"/>
      <c r="AI37" s="94"/>
      <c r="AJ37" s="74"/>
      <c r="AK37" s="70"/>
      <c r="AL37" s="86"/>
      <c r="AM37" s="89"/>
      <c r="AN37" s="94"/>
      <c r="AO37" s="74"/>
      <c r="AP37" s="70"/>
      <c r="AQ37" s="28"/>
      <c r="AR37" s="94"/>
      <c r="AS37" s="70"/>
      <c r="AT37" s="70"/>
      <c r="AU37" s="70"/>
      <c r="AV37" s="70"/>
      <c r="AW37" s="96"/>
      <c r="AX37" s="121"/>
      <c r="AY37" s="43"/>
      <c r="AZ37" s="102"/>
      <c r="BA37" s="102"/>
      <c r="BB37" s="96"/>
      <c r="BC37" s="161"/>
      <c r="BD37" s="96"/>
      <c r="BE37" s="200"/>
    </row>
    <row r="38" spans="1:57" ht="12.75">
      <c r="A38" s="197">
        <f>'Data Input'!A37</f>
        <v>35</v>
      </c>
      <c r="B38" s="26" t="str">
        <f>'Data Input'!B37</f>
        <v>Straad</v>
      </c>
      <c r="C38" s="26" t="str">
        <f>'Data Input'!C37</f>
        <v>Nicholson 32</v>
      </c>
      <c r="D38" s="25">
        <f>'Data Input'!D37</f>
        <v>10</v>
      </c>
      <c r="E38" s="25">
        <f>'Data Input'!E37</f>
        <v>3</v>
      </c>
      <c r="F38" s="26" t="str">
        <f>'Data Input'!F37</f>
        <v>Angus Reid-Evans</v>
      </c>
      <c r="G38" s="26" t="str">
        <f>'Data Input'!G37</f>
        <v>The Fiddlers</v>
      </c>
      <c r="H38" s="100" t="str">
        <f>'Data Input'!H37</f>
        <v>Balnacoil </v>
      </c>
      <c r="I38" s="26" t="str">
        <f>'Data Input'!I37</f>
        <v>Glenfeshie Glenfeshie</v>
      </c>
      <c r="J38" s="26" t="str">
        <f>'Data Input'!J37</f>
        <v>Kingussie</v>
      </c>
      <c r="K38" s="26" t="str">
        <f>'Data Input'!K37</f>
        <v>PH21 1NX</v>
      </c>
      <c r="L38" s="62" t="str">
        <f>'Data Input'!L37</f>
        <v>01540 651874</v>
      </c>
      <c r="M38" s="62" t="str">
        <f>'Data Input'!M37</f>
        <v>07929 638162</v>
      </c>
      <c r="N38" s="60" t="str">
        <f>'Data Input'!N37</f>
        <v>Dan Morgan     Russell Jones   DM  RJ</v>
      </c>
      <c r="O38" s="74">
        <f>'Data Input'!O37</f>
        <v>39948.67927083333</v>
      </c>
      <c r="P38" s="70">
        <f>'Data Input'!P37</f>
        <v>0.17927083333051996</v>
      </c>
      <c r="Q38" s="121">
        <f t="shared" si="8"/>
        <v>15</v>
      </c>
      <c r="R38" s="74">
        <f>'Data Input'!R37</f>
        <v>39948.949837962966</v>
      </c>
      <c r="S38" s="70">
        <f>'Data Input'!S37</f>
        <v>0.26709490741308806</v>
      </c>
      <c r="T38" s="86" t="str">
        <f>'Data Input'!T37</f>
        <v>DM  RJ</v>
      </c>
      <c r="U38" s="123">
        <f t="shared" si="6"/>
        <v>33</v>
      </c>
      <c r="V38" s="121">
        <f t="shared" si="9"/>
        <v>15</v>
      </c>
      <c r="W38" s="74">
        <f>'Data Input'!W37</f>
        <v>39949.533101851855</v>
      </c>
      <c r="X38" s="70">
        <f>'Data Input'!X37</f>
        <v>0.5832638888896327</v>
      </c>
      <c r="Y38" s="124">
        <f t="shared" si="10"/>
        <v>5</v>
      </c>
      <c r="Z38" s="121">
        <f t="shared" si="11"/>
        <v>10</v>
      </c>
      <c r="AA38" s="74">
        <f>'Data Input'!AA37</f>
        <v>39949.82774305555</v>
      </c>
      <c r="AB38" s="70">
        <f>'Data Input'!AB37</f>
        <v>0.29116898147589787</v>
      </c>
      <c r="AC38" s="86" t="str">
        <f>'Data Input'!AC37</f>
        <v>DM  RJ</v>
      </c>
      <c r="AD38" s="123">
        <f t="shared" si="7"/>
        <v>26</v>
      </c>
      <c r="AE38" s="94"/>
      <c r="AF38" s="74"/>
      <c r="AG38" s="70"/>
      <c r="AH38" s="28"/>
      <c r="AI38" s="94"/>
      <c r="AJ38" s="74"/>
      <c r="AK38" s="70"/>
      <c r="AL38" s="86"/>
      <c r="AM38" s="89"/>
      <c r="AN38" s="94"/>
      <c r="AO38" s="74"/>
      <c r="AP38" s="70"/>
      <c r="AQ38" s="28"/>
      <c r="AR38" s="94"/>
      <c r="AS38" s="70"/>
      <c r="AT38" s="70"/>
      <c r="AU38" s="70"/>
      <c r="AV38" s="70"/>
      <c r="AW38" s="96"/>
      <c r="AX38" s="121"/>
      <c r="AY38" s="43"/>
      <c r="AZ38" s="102"/>
      <c r="BA38" s="102"/>
      <c r="BB38" s="96"/>
      <c r="BC38" s="161"/>
      <c r="BD38" s="96"/>
      <c r="BE38" s="200"/>
    </row>
    <row r="39" spans="1:57" ht="12.75">
      <c r="A39" s="197">
        <f>'Data Input'!A41</f>
        <v>39</v>
      </c>
      <c r="B39" s="26" t="str">
        <f>'Data Input'!B41</f>
        <v>Thembi</v>
      </c>
      <c r="C39" s="26" t="str">
        <f>'Data Input'!C41</f>
        <v>Cutter</v>
      </c>
      <c r="D39" s="25">
        <f>'Data Input'!D41</f>
        <v>10.7</v>
      </c>
      <c r="E39" s="25">
        <f>'Data Input'!E41</f>
        <v>3</v>
      </c>
      <c r="F39" s="26" t="str">
        <f>'Data Input'!F41</f>
        <v>Tim Loftus</v>
      </c>
      <c r="G39" s="26" t="str">
        <f>'Data Input'!G41</f>
        <v>Village Green Preservation</v>
      </c>
      <c r="H39" s="100" t="str">
        <f>'Data Input'!H41</f>
        <v>Basement Flat</v>
      </c>
      <c r="I39" s="26" t="str">
        <f>'Data Input'!I41</f>
        <v>7 Roslyn Rd, Redland</v>
      </c>
      <c r="J39" s="26" t="str">
        <f>'Data Input'!J41</f>
        <v>Bristol</v>
      </c>
      <c r="K39" s="26" t="str">
        <f>'Data Input'!K41</f>
        <v>BS6 6NJ</v>
      </c>
      <c r="L39" s="62" t="str">
        <f>'Data Input'!L41</f>
        <v>011790 73615</v>
      </c>
      <c r="M39" s="62" t="str">
        <f>'Data Input'!M41</f>
        <v>07795 118651</v>
      </c>
      <c r="N39" s="60" t="str">
        <f>'Data Input'!N41</f>
        <v>John Irving  Katherine Lawlor   JI  KL</v>
      </c>
      <c r="O39" s="74">
        <f>'Data Input'!O41</f>
        <v>39948.65107638889</v>
      </c>
      <c r="P39" s="70">
        <f>'Data Input'!P41</f>
        <v>0.15107638888730435</v>
      </c>
      <c r="Q39" s="121">
        <f t="shared" si="8"/>
        <v>8</v>
      </c>
      <c r="R39" s="74">
        <f>'Data Input'!R41</f>
        <v>39948.95025462963</v>
      </c>
      <c r="S39" s="70">
        <f>'Data Input'!S41</f>
        <v>0.29570601851850775</v>
      </c>
      <c r="T39" s="86" t="str">
        <f>'Data Input'!T41</f>
        <v>JI  KL</v>
      </c>
      <c r="U39" s="123">
        <f t="shared" si="6"/>
        <v>39</v>
      </c>
      <c r="V39" s="121">
        <f t="shared" si="9"/>
        <v>16</v>
      </c>
      <c r="W39" s="74">
        <f>'Data Input'!W41</f>
        <v>39949.475694444445</v>
      </c>
      <c r="X39" s="70">
        <f>'Data Input'!X41</f>
        <v>0.5254398148172186</v>
      </c>
      <c r="Y39" s="124">
        <f t="shared" si="10"/>
        <v>4</v>
      </c>
      <c r="Z39" s="121">
        <f t="shared" si="11"/>
        <v>7</v>
      </c>
      <c r="AA39" s="74">
        <f>'Data Input'!AA41</f>
        <v>39949.81267361111</v>
      </c>
      <c r="AB39" s="70">
        <f>'Data Input'!AB41</f>
        <v>0.33350694444056395</v>
      </c>
      <c r="AC39" s="86" t="str">
        <f>'Data Input'!AC41</f>
        <v>JI  KL</v>
      </c>
      <c r="AD39" s="123">
        <f t="shared" si="7"/>
        <v>30</v>
      </c>
      <c r="AE39" s="94"/>
      <c r="AF39" s="74"/>
      <c r="AG39" s="70"/>
      <c r="AH39" s="28"/>
      <c r="AI39" s="94"/>
      <c r="AJ39" s="74"/>
      <c r="AK39" s="70"/>
      <c r="AL39" s="86"/>
      <c r="AM39" s="89"/>
      <c r="AN39" s="94"/>
      <c r="AO39" s="74"/>
      <c r="AP39" s="70"/>
      <c r="AQ39" s="28"/>
      <c r="AR39" s="94"/>
      <c r="AS39" s="70"/>
      <c r="AT39" s="70"/>
      <c r="AU39" s="70"/>
      <c r="AV39" s="70"/>
      <c r="AW39" s="96"/>
      <c r="AX39" s="121"/>
      <c r="AY39" s="43"/>
      <c r="AZ39" s="102"/>
      <c r="BA39" s="102"/>
      <c r="BB39" s="96"/>
      <c r="BC39" s="161"/>
      <c r="BD39" s="96"/>
      <c r="BE39" s="200"/>
    </row>
    <row r="40" spans="1:57" ht="12.75">
      <c r="A40" s="197">
        <f>'Data Input'!A44</f>
        <v>42</v>
      </c>
      <c r="B40" s="26" t="str">
        <f>'Data Input'!B44</f>
        <v>Utopie</v>
      </c>
      <c r="C40" s="26" t="str">
        <f>'Data Input'!C44</f>
        <v>Hallberg Rassy 352</v>
      </c>
      <c r="D40" s="25">
        <f>'Data Input'!D44</f>
        <v>10.6</v>
      </c>
      <c r="E40" s="25">
        <f>'Data Input'!E44</f>
        <v>3</v>
      </c>
      <c r="F40" s="26" t="str">
        <f>'Data Input'!F44</f>
        <v>Alison Rennie</v>
      </c>
      <c r="G40" s="26" t="str">
        <f>'Data Input'!G44</f>
        <v>Dastardly and Motley</v>
      </c>
      <c r="H40" s="100" t="str">
        <f>'Data Input'!H44</f>
        <v>24 St Magdalenes</v>
      </c>
      <c r="I40" s="26" t="str">
        <f>'Data Input'!I44</f>
        <v>Linlithgow</v>
      </c>
      <c r="J40" s="26" t="str">
        <f>'Data Input'!J44</f>
        <v>W Lothian</v>
      </c>
      <c r="K40" s="26" t="str">
        <f>'Data Input'!K44</f>
        <v>EH49 6AQ</v>
      </c>
      <c r="L40" s="26" t="str">
        <f>'Data Input'!L44</f>
        <v>01506 843747</v>
      </c>
      <c r="M40" s="26" t="str">
        <f>'Data Input'!M44</f>
        <v>07770 562864</v>
      </c>
      <c r="N40" s="60" t="str">
        <f>'Data Input'!N44</f>
        <v>Darren Crumpton  Sean Benz  DC  SB</v>
      </c>
      <c r="O40" s="74">
        <f>'Data Input'!O44</f>
        <v>39948.667962962965</v>
      </c>
      <c r="P40" s="70">
        <f>'Data Input'!P44</f>
        <v>0.16796296296524815</v>
      </c>
      <c r="Q40" s="121">
        <f t="shared" si="8"/>
        <v>14</v>
      </c>
      <c r="R40" s="74">
        <f>'Data Input'!R44</f>
        <v>39948.91290509259</v>
      </c>
      <c r="S40" s="70">
        <f>'Data Input'!S44</f>
        <v>0.24146990740377483</v>
      </c>
      <c r="T40" s="86" t="str">
        <f>'Data Input'!T44</f>
        <v>DC  SB</v>
      </c>
      <c r="U40" s="123">
        <f t="shared" si="6"/>
        <v>27</v>
      </c>
      <c r="V40" s="121">
        <f t="shared" si="9"/>
        <v>10</v>
      </c>
      <c r="W40" s="74">
        <f>'Data Input'!W44</f>
        <v>39949.53616898148</v>
      </c>
      <c r="X40" s="70">
        <f>'Data Input'!X44</f>
        <v>0.6232638888905058</v>
      </c>
      <c r="Y40" s="124">
        <f t="shared" si="10"/>
        <v>12</v>
      </c>
      <c r="Z40" s="121">
        <f t="shared" si="11"/>
        <v>11</v>
      </c>
      <c r="AA40" s="74">
        <f>'Data Input'!AA44</f>
        <v>39949.79145833333</v>
      </c>
      <c r="AB40" s="70">
        <f>'Data Input'!AB44</f>
        <v>0.25181712962916614</v>
      </c>
      <c r="AC40" s="86" t="str">
        <f>'Data Input'!AC44</f>
        <v>SB  DC</v>
      </c>
      <c r="AD40" s="123">
        <f t="shared" si="7"/>
        <v>20</v>
      </c>
      <c r="AE40" s="94"/>
      <c r="AF40" s="74"/>
      <c r="AG40" s="70"/>
      <c r="AH40" s="28"/>
      <c r="AI40" s="94"/>
      <c r="AJ40" s="74"/>
      <c r="AK40" s="70"/>
      <c r="AL40" s="86"/>
      <c r="AM40" s="89"/>
      <c r="AN40" s="94"/>
      <c r="AO40" s="74"/>
      <c r="AP40" s="70"/>
      <c r="AQ40" s="28"/>
      <c r="AR40" s="94"/>
      <c r="AS40" s="70"/>
      <c r="AT40" s="70"/>
      <c r="AU40" s="70"/>
      <c r="AV40" s="70"/>
      <c r="AW40" s="96"/>
      <c r="AX40" s="121"/>
      <c r="AY40" s="43"/>
      <c r="AZ40" s="102"/>
      <c r="BA40" s="102"/>
      <c r="BB40" s="96"/>
      <c r="BC40" s="161"/>
      <c r="BD40" s="96"/>
      <c r="BE40" s="200"/>
    </row>
    <row r="41" spans="1:57" ht="12.75">
      <c r="A41" s="197">
        <f>'Data Input'!A45</f>
        <v>43</v>
      </c>
      <c r="B41" s="26" t="str">
        <f>'Data Input'!B45</f>
        <v>Valencia</v>
      </c>
      <c r="C41" s="26" t="str">
        <f>'Data Input'!C45</f>
        <v>Beneteau First 32.5</v>
      </c>
      <c r="D41" s="64">
        <f>'Data Input'!D45</f>
        <v>10</v>
      </c>
      <c r="E41" s="25">
        <f>'Data Input'!E45</f>
        <v>3</v>
      </c>
      <c r="F41" s="26" t="str">
        <f>'Data Input'!F45</f>
        <v>Matt Glossop</v>
      </c>
      <c r="G41" s="26" t="str">
        <f>'Data Input'!G45</f>
        <v>Fat Boys</v>
      </c>
      <c r="H41" s="100" t="str">
        <f>'Data Input'!H45</f>
        <v>Bretton, Back Lane</v>
      </c>
      <c r="I41" s="61" t="str">
        <f>'Data Input'!I45</f>
        <v>Hathersage</v>
      </c>
      <c r="J41" s="61" t="str">
        <f>'Data Input'!J45</f>
        <v>Derbyshire</v>
      </c>
      <c r="K41" s="26" t="str">
        <f>'Data Input'!K45</f>
        <v>S32 1AR</v>
      </c>
      <c r="L41" s="62" t="str">
        <f>'Data Input'!L45</f>
        <v>01433 650666</v>
      </c>
      <c r="M41" s="62" t="str">
        <f>'Data Input'!M45</f>
        <v>07717 443811</v>
      </c>
      <c r="N41" s="60" t="str">
        <f>'Data Input'!N45</f>
        <v>Andy Hartley  Dom Hewins  Al Peel   AH  DH  AP</v>
      </c>
      <c r="O41" s="74">
        <f>'Data Input'!O45</f>
        <v>39948.649039351854</v>
      </c>
      <c r="P41" s="70">
        <f>'Data Input'!P45</f>
        <v>0.14903935185429873</v>
      </c>
      <c r="Q41" s="121">
        <f t="shared" si="8"/>
        <v>6</v>
      </c>
      <c r="R41" s="74">
        <f>'Data Input'!R45</f>
        <v>39948.86393518518</v>
      </c>
      <c r="S41" s="70">
        <f>'Data Input'!S45</f>
        <v>0.21142361110509633</v>
      </c>
      <c r="T41" s="86" t="str">
        <f>'Data Input'!T45</f>
        <v>AH  AP</v>
      </c>
      <c r="U41" s="123">
        <f t="shared" si="6"/>
        <v>16</v>
      </c>
      <c r="V41" s="121">
        <f t="shared" si="9"/>
        <v>6</v>
      </c>
      <c r="W41" s="74">
        <f>'Data Input'!W45</f>
        <v>39949.46313657407</v>
      </c>
      <c r="X41" s="70">
        <f>'Data Input'!X45</f>
        <v>0.5992013888899237</v>
      </c>
      <c r="Y41" s="124">
        <f t="shared" si="10"/>
        <v>9</v>
      </c>
      <c r="Z41" s="121">
        <f t="shared" si="11"/>
        <v>5</v>
      </c>
      <c r="AA41" s="74">
        <f>'Data Input'!AA45</f>
        <v>39949.69092592593</v>
      </c>
      <c r="AB41" s="70">
        <f>'Data Input'!AB45</f>
        <v>0.2243171296326586</v>
      </c>
      <c r="AC41" s="86" t="str">
        <f>'Data Input'!AC45</f>
        <v>AH  AP</v>
      </c>
      <c r="AD41" s="123">
        <f t="shared" si="7"/>
        <v>11</v>
      </c>
      <c r="AE41" s="94"/>
      <c r="AF41" s="74"/>
      <c r="AG41" s="70"/>
      <c r="AH41" s="28"/>
      <c r="AI41" s="94"/>
      <c r="AJ41" s="74"/>
      <c r="AK41" s="70"/>
      <c r="AL41" s="86"/>
      <c r="AM41" s="89"/>
      <c r="AN41" s="94"/>
      <c r="AO41" s="74"/>
      <c r="AP41" s="70"/>
      <c r="AQ41" s="28"/>
      <c r="AR41" s="94"/>
      <c r="AS41" s="70"/>
      <c r="AT41" s="70"/>
      <c r="AU41" s="70"/>
      <c r="AV41" s="70"/>
      <c r="AW41" s="96"/>
      <c r="AX41" s="121"/>
      <c r="AY41" s="43"/>
      <c r="AZ41" s="102"/>
      <c r="BA41" s="102"/>
      <c r="BB41" s="96"/>
      <c r="BC41" s="161"/>
      <c r="BD41" s="96"/>
      <c r="BE41" s="200"/>
    </row>
    <row r="42" spans="1:57" ht="12.75">
      <c r="A42" s="197">
        <f>'Data Input'!A46</f>
        <v>44</v>
      </c>
      <c r="B42" s="26" t="str">
        <f>'Data Input'!B46</f>
        <v>Vega</v>
      </c>
      <c r="C42" s="26" t="str">
        <f>'Data Input'!C46</f>
        <v>Varne 850</v>
      </c>
      <c r="D42" s="64">
        <f>'Data Input'!D46</f>
        <v>8.5</v>
      </c>
      <c r="E42" s="25">
        <f>'Data Input'!E46</f>
        <v>3</v>
      </c>
      <c r="F42" s="26" t="str">
        <f>'Data Input'!F46</f>
        <v>John Walbaum</v>
      </c>
      <c r="G42" s="26" t="str">
        <f>'Data Input'!G46</f>
        <v>The Vegabonds</v>
      </c>
      <c r="H42" s="100" t="str">
        <f>'Data Input'!H46</f>
        <v>The Schoolhouse, Broughton</v>
      </c>
      <c r="I42" s="61" t="str">
        <f>'Data Input'!I46</f>
        <v>By Biggar</v>
      </c>
      <c r="J42" s="61" t="str">
        <f>'Data Input'!J46</f>
        <v>Lanarkshire</v>
      </c>
      <c r="K42" s="26" t="str">
        <f>'Data Input'!K46</f>
        <v>ML12 6HQ</v>
      </c>
      <c r="L42" s="62" t="str">
        <f>'Data Input'!L46</f>
        <v>01899 830422</v>
      </c>
      <c r="M42" s="62" t="str">
        <f>'Data Input'!M46</f>
        <v>07920 453207</v>
      </c>
      <c r="N42" s="60" t="str">
        <f>'Data Input'!N46</f>
        <v>Gio MacDonald  Michael O'Connor  GMcD   MO'C   Jake Broadhurst   JB</v>
      </c>
      <c r="O42" s="74">
        <f>'Data Input'!O46</f>
        <v>39948.68099537037</v>
      </c>
      <c r="P42" s="70">
        <f>'Data Input'!P46</f>
        <v>0.1809953703705105</v>
      </c>
      <c r="Q42" s="121">
        <f t="shared" si="8"/>
        <v>17</v>
      </c>
      <c r="R42" s="74">
        <f>'Data Input'!R46</f>
        <v>39948.923842592594</v>
      </c>
      <c r="S42" s="70">
        <f>'Data Input'!S46</f>
        <v>0.23937500000142287</v>
      </c>
      <c r="T42" s="86" t="str">
        <f>'Data Input'!T46</f>
        <v>GMcD  MO'C</v>
      </c>
      <c r="U42" s="123">
        <f t="shared" si="6"/>
        <v>26</v>
      </c>
      <c r="V42" s="121">
        <f t="shared" si="9"/>
        <v>12</v>
      </c>
      <c r="W42" s="74"/>
      <c r="X42" s="70"/>
      <c r="Y42" s="124" t="s">
        <v>8</v>
      </c>
      <c r="Z42" s="121" t="s">
        <v>8</v>
      </c>
      <c r="AA42" s="74"/>
      <c r="AB42" s="70"/>
      <c r="AC42" s="86"/>
      <c r="AD42" s="123" t="s">
        <v>8</v>
      </c>
      <c r="AE42" s="94"/>
      <c r="AF42" s="74"/>
      <c r="AG42" s="70"/>
      <c r="AH42" s="28"/>
      <c r="AI42" s="94"/>
      <c r="AJ42" s="74"/>
      <c r="AK42" s="70"/>
      <c r="AL42" s="86"/>
      <c r="AM42" s="89"/>
      <c r="AN42" s="94"/>
      <c r="AO42" s="74"/>
      <c r="AP42" s="70"/>
      <c r="AQ42" s="28"/>
      <c r="AR42" s="94"/>
      <c r="AS42" s="70"/>
      <c r="AT42" s="70"/>
      <c r="AU42" s="70"/>
      <c r="AV42" s="70"/>
      <c r="AW42" s="96"/>
      <c r="AX42" s="121"/>
      <c r="AY42" s="43"/>
      <c r="AZ42" s="102"/>
      <c r="BA42" s="102"/>
      <c r="BB42" s="96"/>
      <c r="BC42" s="161"/>
      <c r="BD42" s="96"/>
      <c r="BE42" s="200"/>
    </row>
    <row r="43" spans="1:57" ht="12.75">
      <c r="A43" s="197">
        <f>'Data Input'!A48</f>
        <v>46</v>
      </c>
      <c r="B43" s="26" t="str">
        <f>'Data Input'!B48</f>
        <v>Jobiska</v>
      </c>
      <c r="C43" s="26" t="str">
        <f>'Data Input'!C48</f>
        <v>Halcyon 27</v>
      </c>
      <c r="D43" s="25">
        <f>'Data Input'!D48</f>
        <v>8.2</v>
      </c>
      <c r="E43" s="25">
        <f>'Data Input'!E48</f>
        <v>3</v>
      </c>
      <c r="F43" s="26" t="str">
        <f>'Data Input'!F48</f>
        <v>Mark Hindley</v>
      </c>
      <c r="G43" s="26" t="str">
        <f>'Data Input'!G48</f>
        <v>Toeless in Jura</v>
      </c>
      <c r="H43" s="100" t="str">
        <f>'Data Input'!H48</f>
        <v>6 Nursery Park</v>
      </c>
      <c r="I43" s="26" t="str">
        <f>'Data Input'!I48</f>
        <v>Innerleithen</v>
      </c>
      <c r="J43" s="201" t="str">
        <f>'Data Input'!J48</f>
        <v>Peeblesshire</v>
      </c>
      <c r="K43" s="204" t="str">
        <f>'Data Input'!K48</f>
        <v>EH44 6JB</v>
      </c>
      <c r="L43" s="204" t="str">
        <f>'Data Input'!L48</f>
        <v>01896 830304</v>
      </c>
      <c r="M43" s="204" t="str">
        <f>'Data Input'!M48</f>
        <v>07722 632539</v>
      </c>
      <c r="N43" s="60" t="str">
        <f>'Data Input'!N48</f>
        <v>Andy Millard  Simon Turner   AM  ST</v>
      </c>
      <c r="O43" s="74">
        <f>'Data Input'!O48</f>
        <v>39948.69127314815</v>
      </c>
      <c r="P43" s="70">
        <f>'Data Input'!P48</f>
        <v>0.1912731481497758</v>
      </c>
      <c r="Q43" s="121">
        <f t="shared" si="8"/>
        <v>18</v>
      </c>
      <c r="R43" s="74">
        <f>'Data Input'!R48</f>
        <v>39948.919282407405</v>
      </c>
      <c r="S43" s="70">
        <f>'Data Input'!S48</f>
        <v>0.22453703703326433</v>
      </c>
      <c r="T43" s="86" t="str">
        <f>'Data Input'!T48</f>
        <v>AM  ST</v>
      </c>
      <c r="U43" s="123">
        <f t="shared" si="6"/>
        <v>20</v>
      </c>
      <c r="V43" s="121">
        <f t="shared" si="9"/>
        <v>11</v>
      </c>
      <c r="W43" s="74">
        <f>'Data Input'!W48</f>
        <v>39949.64728009259</v>
      </c>
      <c r="X43" s="70">
        <f>'Data Input'!X48</f>
        <v>0.7279976851859828</v>
      </c>
      <c r="Y43" s="124">
        <f t="shared" si="10"/>
        <v>16</v>
      </c>
      <c r="Z43" s="121">
        <f t="shared" si="11"/>
        <v>16</v>
      </c>
      <c r="AA43" s="74">
        <f>'Data Input'!AA48</f>
        <v>39949.89627314815</v>
      </c>
      <c r="AB43" s="70">
        <f>'Data Input'!AB48</f>
        <v>0.24552083333805463</v>
      </c>
      <c r="AC43" s="86">
        <f>'Data Input'!AC48</f>
        <v>0</v>
      </c>
      <c r="AD43" s="123">
        <f t="shared" si="7"/>
        <v>18</v>
      </c>
      <c r="AE43" s="94"/>
      <c r="AF43" s="74"/>
      <c r="AG43" s="70"/>
      <c r="AH43" s="28"/>
      <c r="AI43" s="94"/>
      <c r="AJ43" s="74"/>
      <c r="AK43" s="70"/>
      <c r="AL43" s="86"/>
      <c r="AM43" s="89"/>
      <c r="AN43" s="94"/>
      <c r="AO43" s="74"/>
      <c r="AP43" s="70"/>
      <c r="AQ43" s="28"/>
      <c r="AR43" s="94"/>
      <c r="AS43" s="70"/>
      <c r="AT43" s="70"/>
      <c r="AU43" s="70"/>
      <c r="AV43" s="70"/>
      <c r="AW43" s="96"/>
      <c r="AX43" s="121"/>
      <c r="AY43" s="43"/>
      <c r="AZ43" s="102"/>
      <c r="BA43" s="102"/>
      <c r="BB43" s="96"/>
      <c r="BC43" s="161"/>
      <c r="BD43" s="96"/>
      <c r="BE43" s="200"/>
    </row>
    <row r="44" spans="1:57" ht="12.75">
      <c r="A44" s="197">
        <f>'Data Input'!A49</f>
        <v>47</v>
      </c>
      <c r="B44" s="26" t="str">
        <f>'Data Input'!B49</f>
        <v>Never Never</v>
      </c>
      <c r="C44" s="26" t="str">
        <f>'Data Input'!C49</f>
        <v>Beneteau First 28</v>
      </c>
      <c r="D44" s="25">
        <f>'Data Input'!D49</f>
        <v>8.5</v>
      </c>
      <c r="E44" s="25">
        <f>'Data Input'!E49</f>
        <v>3</v>
      </c>
      <c r="F44" s="26" t="str">
        <f>'Data Input'!F49</f>
        <v>Mike Mason</v>
      </c>
      <c r="G44" s="26" t="str">
        <f>'Data Input'!G49</f>
        <v>Dodo Wings</v>
      </c>
      <c r="H44" s="111" t="str">
        <f>'Data Input'!H49</f>
        <v>16 Avalon Gardens,</v>
      </c>
      <c r="I44" s="26" t="str">
        <f>'Data Input'!I49</f>
        <v>Linlithgow Bridge,</v>
      </c>
      <c r="J44" s="205" t="str">
        <f>'Data Input'!J49</f>
        <v>West Lothian,</v>
      </c>
      <c r="K44" s="26" t="str">
        <f>'Data Input'!K49</f>
        <v> EH497QE</v>
      </c>
      <c r="L44" s="205" t="str">
        <f>'Data Input'!L49</f>
        <v>01506 846 099</v>
      </c>
      <c r="M44" s="206" t="str">
        <f>'Data Input'!M49</f>
        <v>O7967838966</v>
      </c>
      <c r="N44" s="60" t="str">
        <f>'Data Input'!N49</f>
        <v>Laurie Anderson  Gregor Cranston  LA  GC</v>
      </c>
      <c r="O44" s="74">
        <f>'Data Input'!O49</f>
        <v>39948.664618055554</v>
      </c>
      <c r="P44" s="70">
        <f>'Data Input'!P49</f>
        <v>0.16461805555445608</v>
      </c>
      <c r="Q44" s="121">
        <f t="shared" si="8"/>
        <v>12</v>
      </c>
      <c r="R44" s="74">
        <f>'Data Input'!R49</f>
        <v>39948.889814814815</v>
      </c>
      <c r="S44" s="70">
        <f>'Data Input'!S49</f>
        <v>0.22172453703792094</v>
      </c>
      <c r="T44" s="86" t="str">
        <f>'Data Input'!T49</f>
        <v>LA  GC</v>
      </c>
      <c r="U44" s="123">
        <f t="shared" si="6"/>
        <v>18</v>
      </c>
      <c r="V44" s="121">
        <f t="shared" si="9"/>
        <v>9</v>
      </c>
      <c r="W44" s="74">
        <f>'Data Input'!W49</f>
        <v>39949.551203703704</v>
      </c>
      <c r="X44" s="70">
        <f>'Data Input'!X49</f>
        <v>0.6613888888896327</v>
      </c>
      <c r="Y44" s="124">
        <f t="shared" si="10"/>
        <v>15</v>
      </c>
      <c r="Z44" s="121">
        <f t="shared" si="11"/>
        <v>13</v>
      </c>
      <c r="AA44" s="74">
        <f>'Data Input'!AA49</f>
        <v>39949.79491898148</v>
      </c>
      <c r="AB44" s="70">
        <f>'Data Input'!AB49</f>
        <v>0.24024305555616998</v>
      </c>
      <c r="AC44" s="86" t="str">
        <f>'Data Input'!AC49</f>
        <v>LA  DC</v>
      </c>
      <c r="AD44" s="123">
        <f t="shared" si="7"/>
        <v>15</v>
      </c>
      <c r="AE44" s="94"/>
      <c r="AF44" s="74"/>
      <c r="AG44" s="70"/>
      <c r="AH44" s="28"/>
      <c r="AI44" s="94"/>
      <c r="AJ44" s="74"/>
      <c r="AK44" s="70"/>
      <c r="AL44" s="86"/>
      <c r="AM44" s="89"/>
      <c r="AN44" s="94"/>
      <c r="AO44" s="74"/>
      <c r="AP44" s="70"/>
      <c r="AQ44" s="28"/>
      <c r="AR44" s="94"/>
      <c r="AS44" s="70"/>
      <c r="AT44" s="70"/>
      <c r="AU44" s="70"/>
      <c r="AV44" s="70"/>
      <c r="AW44" s="96"/>
      <c r="AX44" s="121"/>
      <c r="AY44" s="43"/>
      <c r="AZ44" s="102"/>
      <c r="BA44" s="102"/>
      <c r="BB44" s="96"/>
      <c r="BC44" s="161"/>
      <c r="BD44" s="96"/>
      <c r="BE44" s="200"/>
    </row>
    <row r="45" spans="1:57" ht="12.75">
      <c r="A45" s="197"/>
      <c r="B45" s="26"/>
      <c r="C45" s="26"/>
      <c r="D45" s="25"/>
      <c r="E45" s="25"/>
      <c r="F45" s="26"/>
      <c r="G45" s="26"/>
      <c r="H45" s="111"/>
      <c r="I45" s="26"/>
      <c r="J45" s="205"/>
      <c r="K45" s="26"/>
      <c r="L45" s="205"/>
      <c r="M45" s="206"/>
      <c r="N45" s="60"/>
      <c r="O45" s="74"/>
      <c r="P45" s="70"/>
      <c r="Q45" s="94"/>
      <c r="R45" s="74"/>
      <c r="S45" s="70"/>
      <c r="T45" s="86"/>
      <c r="U45" s="89"/>
      <c r="V45" s="94"/>
      <c r="W45" s="74"/>
      <c r="X45" s="70"/>
      <c r="Y45" s="28"/>
      <c r="Z45" s="94"/>
      <c r="AA45" s="74"/>
      <c r="AB45" s="70"/>
      <c r="AC45" s="86"/>
      <c r="AD45" s="89"/>
      <c r="AE45" s="94"/>
      <c r="AF45" s="74"/>
      <c r="AG45" s="70"/>
      <c r="AH45" s="28"/>
      <c r="AI45" s="94"/>
      <c r="AJ45" s="74"/>
      <c r="AK45" s="70"/>
      <c r="AL45" s="86"/>
      <c r="AM45" s="89"/>
      <c r="AN45" s="94"/>
      <c r="AO45" s="74"/>
      <c r="AP45" s="70"/>
      <c r="AQ45" s="28"/>
      <c r="AR45" s="94"/>
      <c r="AS45" s="70"/>
      <c r="AT45" s="70"/>
      <c r="AU45" s="70"/>
      <c r="AV45" s="70"/>
      <c r="AW45" s="96"/>
      <c r="AX45" s="94"/>
      <c r="AY45" s="43"/>
      <c r="AZ45" s="102"/>
      <c r="BA45" s="102"/>
      <c r="BB45" s="96"/>
      <c r="BC45" s="161"/>
      <c r="BD45" s="96"/>
      <c r="BE45" s="199"/>
    </row>
    <row r="46" spans="1:57" ht="12.75">
      <c r="A46" s="197"/>
      <c r="B46" s="112" t="s">
        <v>510</v>
      </c>
      <c r="C46" s="26"/>
      <c r="D46" s="25"/>
      <c r="E46" s="25"/>
      <c r="F46" s="26"/>
      <c r="G46" s="26"/>
      <c r="H46" s="111"/>
      <c r="I46" s="26"/>
      <c r="J46" s="205"/>
      <c r="K46" s="26"/>
      <c r="L46" s="205"/>
      <c r="M46" s="206"/>
      <c r="N46" s="60"/>
      <c r="O46" s="74"/>
      <c r="P46" s="70"/>
      <c r="Q46" s="94"/>
      <c r="R46" s="74"/>
      <c r="S46" s="70"/>
      <c r="T46" s="86"/>
      <c r="U46" s="89"/>
      <c r="V46" s="94"/>
      <c r="W46" s="74"/>
      <c r="X46" s="70"/>
      <c r="Y46" s="28"/>
      <c r="Z46" s="94"/>
      <c r="AA46" s="74"/>
      <c r="AB46" s="70"/>
      <c r="AC46" s="86"/>
      <c r="AD46" s="89"/>
      <c r="AE46" s="94"/>
      <c r="AF46" s="74"/>
      <c r="AG46" s="70"/>
      <c r="AH46" s="28"/>
      <c r="AI46" s="94"/>
      <c r="AJ46" s="74"/>
      <c r="AK46" s="70"/>
      <c r="AL46" s="86"/>
      <c r="AM46" s="89"/>
      <c r="AN46" s="94"/>
      <c r="AO46" s="74"/>
      <c r="AP46" s="70"/>
      <c r="AQ46" s="28"/>
      <c r="AR46" s="94"/>
      <c r="AS46" s="70"/>
      <c r="AT46" s="70"/>
      <c r="AU46" s="70"/>
      <c r="AV46" s="70"/>
      <c r="AW46" s="96"/>
      <c r="AX46" s="94"/>
      <c r="AY46" s="43"/>
      <c r="AZ46" s="102"/>
      <c r="BA46" s="102"/>
      <c r="BB46" s="96"/>
      <c r="BC46" s="161"/>
      <c r="BD46" s="96"/>
      <c r="BE46" s="199"/>
    </row>
    <row r="47" spans="1:57" ht="12.75">
      <c r="A47" s="197">
        <f>'Data Input'!A4</f>
        <v>1</v>
      </c>
      <c r="B47" s="26" t="str">
        <f>'Data Input'!B4</f>
        <v>Ailish II</v>
      </c>
      <c r="C47" s="26" t="str">
        <f>'Data Input'!C4</f>
        <v>S &amp; S 34</v>
      </c>
      <c r="D47" s="64">
        <f>'Data Input'!D4</f>
        <v>10.4</v>
      </c>
      <c r="E47" s="25" t="str">
        <f>'Data Input'!E4</f>
        <v>All Rdr</v>
      </c>
      <c r="F47" s="26" t="str">
        <f>'Data Input'!F4</f>
        <v>Andrew McArthur</v>
      </c>
      <c r="G47" s="26" t="str">
        <f>'Data Input'!G4</f>
        <v>Wild Goats</v>
      </c>
      <c r="H47" s="100" t="str">
        <f>'Data Input'!H4</f>
        <v>134 Cotham Brow</v>
      </c>
      <c r="I47" s="61" t="str">
        <f>'Data Input'!I4</f>
        <v>Bristol</v>
      </c>
      <c r="J47" s="61" t="str">
        <f>'Data Input'!J4</f>
        <v>Avon</v>
      </c>
      <c r="K47" s="26" t="str">
        <f>'Data Input'!K4</f>
        <v>BS6 6AE</v>
      </c>
      <c r="L47" s="62" t="str">
        <f>'Data Input'!L4</f>
        <v>01179 244873</v>
      </c>
      <c r="M47" s="62" t="str">
        <f>'Data Input'!M4</f>
        <v>07759 125308</v>
      </c>
      <c r="N47" s="60" t="str">
        <f>'Data Input'!N4</f>
        <v>Andrew McArthur  Roderick Aitken  Pol Besentus  Jonathon Young  Andrew Shannon   AMcA  RA  PB  JY  AS</v>
      </c>
      <c r="O47" s="74">
        <f>'Data Input'!O4</f>
        <v>39948.64040509259</v>
      </c>
      <c r="P47" s="70">
        <f>'Data Input'!P4</f>
        <v>0.1404050925921183</v>
      </c>
      <c r="Q47" s="121">
        <f>+RANK(P47,P$47:P$51,1)</f>
        <v>4</v>
      </c>
      <c r="R47" s="74">
        <f>'Data Input'!R4</f>
        <v>39948.878171296295</v>
      </c>
      <c r="S47" s="70">
        <f>'Data Input'!S4</f>
        <v>0.23429398148113656</v>
      </c>
      <c r="T47" s="86" t="str">
        <f>'Data Input'!T4</f>
        <v>RA  PB JY</v>
      </c>
      <c r="U47" s="123">
        <f>+RANK(S47,S$4:S$51,1)</f>
        <v>25</v>
      </c>
      <c r="V47" s="121">
        <f>+RANK(R47,R$47:R$51,1)</f>
        <v>2</v>
      </c>
      <c r="W47" s="74">
        <f>'Data Input'!W4</f>
        <v>39949.29636574074</v>
      </c>
      <c r="X47" s="70">
        <f>'Data Input'!X4</f>
        <v>0.41819444444263354</v>
      </c>
      <c r="Y47" s="124">
        <f>+RANK(X47,X$47:X$51,1)</f>
        <v>1</v>
      </c>
      <c r="Z47" s="121">
        <f>+RANK(W47,W$47:W$51,1)</f>
        <v>2</v>
      </c>
      <c r="AA47" s="74">
        <f>'Data Input'!AA4</f>
        <v>39949.58550925926</v>
      </c>
      <c r="AB47" s="70">
        <f>'Data Input'!AB4</f>
        <v>0.28567129630068344</v>
      </c>
      <c r="AC47" s="86" t="str">
        <f>'Data Input'!AC4</f>
        <v>RA  PB  JY</v>
      </c>
      <c r="AD47" s="123">
        <f>+RANK(AB47,AB$4:AB$51,1)</f>
        <v>25</v>
      </c>
      <c r="AE47" s="94"/>
      <c r="AF47" s="74"/>
      <c r="AG47" s="70"/>
      <c r="AH47" s="28"/>
      <c r="AI47" s="94"/>
      <c r="AJ47" s="74"/>
      <c r="AK47" s="70"/>
      <c r="AL47" s="86"/>
      <c r="AM47" s="89"/>
      <c r="AN47" s="94"/>
      <c r="AO47" s="74"/>
      <c r="AP47" s="70"/>
      <c r="AQ47" s="28"/>
      <c r="AR47" s="94"/>
      <c r="AS47" s="70"/>
      <c r="AT47" s="70"/>
      <c r="AU47" s="70"/>
      <c r="AV47" s="70"/>
      <c r="AW47" s="96"/>
      <c r="AX47" s="121"/>
      <c r="AY47" s="43"/>
      <c r="AZ47" s="102"/>
      <c r="BA47" s="102"/>
      <c r="BB47" s="96"/>
      <c r="BC47" s="161"/>
      <c r="BD47" s="96"/>
      <c r="BE47" s="200"/>
    </row>
    <row r="48" spans="1:57" ht="12.75">
      <c r="A48" s="197">
        <f>'Data Input'!A25</f>
        <v>23</v>
      </c>
      <c r="B48" s="26" t="str">
        <f>'Data Input'!B25</f>
        <v>Moyle Maiden*</v>
      </c>
      <c r="C48" s="26" t="str">
        <f>'Data Input'!C25</f>
        <v>Dufour 35</v>
      </c>
      <c r="D48" s="25">
        <f>'Data Input'!D25</f>
        <v>10.6</v>
      </c>
      <c r="E48" s="25" t="str">
        <f>'Data Input'!E25</f>
        <v>All Rdr</v>
      </c>
      <c r="F48" s="26" t="str">
        <f>'Data Input'!F25</f>
        <v>Matt Sargent</v>
      </c>
      <c r="G48" s="26" t="str">
        <f>'Data Input'!G25</f>
        <v>47 Regt Royal Artillery</v>
      </c>
      <c r="H48" s="100" t="str">
        <f>'Data Input'!H25</f>
        <v>3 Thorney Old Park</v>
      </c>
      <c r="I48" s="26" t="str">
        <f>'Data Input'!I25</f>
        <v>Emsworth</v>
      </c>
      <c r="J48" s="26" t="str">
        <f>'Data Input'!J25</f>
        <v>Hants</v>
      </c>
      <c r="K48" s="26" t="str">
        <f>'Data Input'!K25</f>
        <v>PO10 8DR</v>
      </c>
      <c r="L48" s="62" t="str">
        <f>'Data Input'!L25</f>
        <v>01243 389448</v>
      </c>
      <c r="M48" s="62" t="str">
        <f>'Data Input'!M25</f>
        <v>07718 915241</v>
      </c>
      <c r="N48" s="60" t="str">
        <f>'Data Input'!N25</f>
        <v>Matt Sargent  Christopher Proud  Robert Gleave  Dave McCarter  Garry Collins  MS  GP  RG  DMcC  GC</v>
      </c>
      <c r="O48" s="74">
        <f>'Data Input'!O25</f>
        <v>39948.6578125</v>
      </c>
      <c r="P48" s="70">
        <f>'Data Input'!P25</f>
        <v>0.1578125000014552</v>
      </c>
      <c r="Q48" s="121">
        <f>+RANK(P48,P$47:P$51,1)</f>
        <v>5</v>
      </c>
      <c r="R48" s="74">
        <f>'Data Input'!R25</f>
        <v>39948.95150462963</v>
      </c>
      <c r="S48" s="70">
        <f>'Data Input'!S25</f>
        <v>0.29021990740552106</v>
      </c>
      <c r="T48" s="86" t="str">
        <f>'Data Input'!T25</f>
        <v>CP  DMcC  GC</v>
      </c>
      <c r="U48" s="123">
        <f>+RANK(S48,S$4:S$51,1)</f>
        <v>38</v>
      </c>
      <c r="V48" s="121">
        <f>+RANK(R48,R$47:R$51,1)</f>
        <v>4</v>
      </c>
      <c r="W48" s="74">
        <f>'Data Input'!W25</f>
        <v>39949.55353009259</v>
      </c>
      <c r="X48" s="70">
        <f>'Data Input'!X25</f>
        <v>0.6020254629620467</v>
      </c>
      <c r="Y48" s="124">
        <f>+RANK(X48,X$47:X$51,1)</f>
        <v>4</v>
      </c>
      <c r="Z48" s="121">
        <f>+RANK(W48,W$47:W$51,1)</f>
        <v>4</v>
      </c>
      <c r="AA48" s="74">
        <f>'Data Input'!AA25</f>
        <v>39949.86413194444</v>
      </c>
      <c r="AB48" s="70">
        <f>'Data Input'!AB25</f>
        <v>0.3071296296297482</v>
      </c>
      <c r="AC48" s="86" t="str">
        <f>'Data Input'!AC25</f>
        <v>MS DMcC  RG</v>
      </c>
      <c r="AD48" s="123">
        <f>+RANK(AB48,AB$4:AB$51,1)</f>
        <v>27</v>
      </c>
      <c r="AE48" s="121">
        <f>+RANK(AA48,AA$47:AA$51,1)</f>
        <v>4</v>
      </c>
      <c r="AF48" s="74">
        <f>'Data Input'!AF25</f>
        <v>39950.9744212963</v>
      </c>
      <c r="AG48" s="70">
        <f>'Data Input'!AG25</f>
        <v>1.1102893518545898</v>
      </c>
      <c r="AH48" s="124">
        <f>+RANK(AG48,AG$47:AG$51,1)</f>
        <v>2</v>
      </c>
      <c r="AI48" s="121">
        <f>+RANK(AF48,AF$47:AF$51,1)</f>
        <v>2</v>
      </c>
      <c r="AJ48" s="74">
        <f>'Data Input'!AJ25</f>
        <v>39951.28402777778</v>
      </c>
      <c r="AK48" s="70">
        <f>'Data Input'!AK25</f>
        <v>0.30613425925952875</v>
      </c>
      <c r="AL48" s="86" t="str">
        <f>'Data Input'!AL25</f>
        <v>MS  CP  RG</v>
      </c>
      <c r="AM48" s="123">
        <f>+RANK(AK48,AK$4:AK$51,1)</f>
        <v>9</v>
      </c>
      <c r="AN48" s="121">
        <f>+RANK(AJ48,AJ$47:AJ$51,1)</f>
        <v>2</v>
      </c>
      <c r="AO48" s="74">
        <f>'Data Input'!AO25</f>
        <v>39951.50381944444</v>
      </c>
      <c r="AP48" s="70">
        <f>'Data Input'!AP25</f>
        <v>0.21979166666278616</v>
      </c>
      <c r="AQ48" s="124">
        <f>+RANK(AP48,AP$47:AP$51,1)</f>
        <v>2</v>
      </c>
      <c r="AR48" s="121">
        <f>+RANK(AO48,AO$47:AO$51,1)</f>
        <v>2</v>
      </c>
      <c r="AS48" s="70">
        <f>'Data Input'!AR25</f>
        <v>0.1578125000014552</v>
      </c>
      <c r="AT48" s="70">
        <f>'Data Input'!AS25</f>
        <v>0.6020254629620467</v>
      </c>
      <c r="AU48" s="70">
        <f>'Data Input'!AT25</f>
        <v>1.1102893518545898</v>
      </c>
      <c r="AV48" s="70">
        <f>'Data Input'!AU25</f>
        <v>0.21979166666278616</v>
      </c>
      <c r="AW48" s="96">
        <f>'Data Input'!AV25</f>
        <v>2.089918981480878</v>
      </c>
      <c r="AX48" s="121">
        <f>+RANK(AW48,AW$47:AW$51,1)</f>
        <v>2</v>
      </c>
      <c r="AY48" s="43">
        <f>'Data Input'!AY25</f>
        <v>0.29021990740552106</v>
      </c>
      <c r="AZ48" s="102">
        <f>'Data Input'!AZ25</f>
        <v>0.3071296296297482</v>
      </c>
      <c r="BA48" s="102">
        <f>'Data Input'!BA25</f>
        <v>0.30613425925952875</v>
      </c>
      <c r="BB48" s="96">
        <f>'Data Input'!BB25</f>
        <v>0.903483796294798</v>
      </c>
      <c r="BC48" s="162">
        <f>+RANK(BB48,BB$4:BB$51,1)</f>
        <v>9</v>
      </c>
      <c r="BD48" s="96">
        <f>'Data Input'!BD25</f>
        <v>2.993402777775676</v>
      </c>
      <c r="BE48" s="200">
        <f>+RANK(BD48,BD$47:BD$51,1)</f>
        <v>2</v>
      </c>
    </row>
    <row r="49" spans="1:57" ht="12.75">
      <c r="A49" s="197">
        <f>'Data Input'!A30</f>
        <v>28</v>
      </c>
      <c r="B49" s="26" t="str">
        <f>'Data Input'!B30</f>
        <v>Osprey*</v>
      </c>
      <c r="C49" s="26" t="str">
        <f>'Data Input'!C30</f>
        <v>Sigma 38</v>
      </c>
      <c r="D49" s="64">
        <f>'Data Input'!D30</f>
        <v>11.6</v>
      </c>
      <c r="E49" s="25" t="str">
        <f>'Data Input'!E30</f>
        <v>All Rdr</v>
      </c>
      <c r="F49" s="26" t="str">
        <f>'Data Input'!F30</f>
        <v>Richard Hourahane</v>
      </c>
      <c r="G49" s="26" t="str">
        <f>'Data Input'!G30</f>
        <v>Army Training Centre Pirbright</v>
      </c>
      <c r="H49" s="100" t="str">
        <f>'Data Input'!H30</f>
        <v>HQ Army Training Centre</v>
      </c>
      <c r="I49" s="61" t="str">
        <f>'Data Input'!I30</f>
        <v>Alexander Barracks</v>
      </c>
      <c r="J49" s="61" t="str">
        <f>'Data Input'!J30</f>
        <v>Pirbright</v>
      </c>
      <c r="K49" s="26" t="str">
        <f>'Data Input'!K30</f>
        <v>GU24 0QQ</v>
      </c>
      <c r="L49" s="62" t="str">
        <f>'Data Input'!L30</f>
        <v>01252 834670</v>
      </c>
      <c r="M49" s="62" t="str">
        <f>'Data Input'!M30</f>
        <v>07979 701977</v>
      </c>
      <c r="N49" s="60" t="str">
        <f>'Data Input'!N30</f>
        <v>Richard Hourahane  Chris Deed  Jon Chetwynd-Palmer  Craig Roxby  Gareth  Evans  RH  CD  JC-P  CR  GE</v>
      </c>
      <c r="O49" s="74">
        <f>'Data Input'!O30</f>
        <v>39948.63820601852</v>
      </c>
      <c r="P49" s="70">
        <f>'Data Input'!P30</f>
        <v>0.13820601852057735</v>
      </c>
      <c r="Q49" s="121">
        <f>+RANK(P49,P$47:P$51,1)</f>
        <v>3</v>
      </c>
      <c r="R49" s="74">
        <f>'Data Input'!R30</f>
        <v>39948.97398148148</v>
      </c>
      <c r="S49" s="70">
        <f>'Data Input'!S30</f>
        <v>0.33230324073924244</v>
      </c>
      <c r="T49" s="86" t="str">
        <f>'Data Input'!T30</f>
        <v>CD  CR  GE</v>
      </c>
      <c r="U49" s="123">
        <f>+RANK(S49,S$4:S$51,1)</f>
        <v>41</v>
      </c>
      <c r="V49" s="121">
        <f>+RANK(R49,R$47:R$51,1)</f>
        <v>5</v>
      </c>
      <c r="W49" s="74"/>
      <c r="X49" s="70"/>
      <c r="Y49" s="124" t="s">
        <v>8</v>
      </c>
      <c r="Z49" s="121" t="s">
        <v>8</v>
      </c>
      <c r="AA49" s="74"/>
      <c r="AB49" s="70"/>
      <c r="AC49" s="86"/>
      <c r="AD49" s="123" t="s">
        <v>8</v>
      </c>
      <c r="AE49" s="94"/>
      <c r="AF49" s="74"/>
      <c r="AG49" s="70"/>
      <c r="AH49" s="28"/>
      <c r="AI49" s="94"/>
      <c r="AJ49" s="74"/>
      <c r="AK49" s="70"/>
      <c r="AL49" s="86"/>
      <c r="AM49" s="89"/>
      <c r="AN49" s="94"/>
      <c r="AO49" s="74"/>
      <c r="AP49" s="70"/>
      <c r="AQ49" s="28"/>
      <c r="AR49" s="94"/>
      <c r="AS49" s="70"/>
      <c r="AT49" s="70"/>
      <c r="AU49" s="70"/>
      <c r="AV49" s="70"/>
      <c r="AW49" s="96"/>
      <c r="AX49" s="121" t="s">
        <v>8</v>
      </c>
      <c r="AY49" s="43"/>
      <c r="AZ49" s="102"/>
      <c r="BA49" s="102"/>
      <c r="BB49" s="96"/>
      <c r="BC49" s="161"/>
      <c r="BD49" s="96"/>
      <c r="BE49" s="200"/>
    </row>
    <row r="50" spans="1:57" ht="12.75">
      <c r="A50" s="197">
        <f>'Data Input'!A32</f>
        <v>30</v>
      </c>
      <c r="B50" s="26" t="str">
        <f>'Data Input'!B32</f>
        <v>Polly</v>
      </c>
      <c r="C50" s="26" t="str">
        <f>'Data Input'!C32</f>
        <v>Sigma 33 OOD</v>
      </c>
      <c r="D50" s="64">
        <f>'Data Input'!D32</f>
        <v>9.9</v>
      </c>
      <c r="E50" s="25" t="str">
        <f>'Data Input'!E32</f>
        <v>All Rdr</v>
      </c>
      <c r="F50" s="26" t="str">
        <f>'Data Input'!F32</f>
        <v>Bruce Poll</v>
      </c>
      <c r="G50" s="26" t="str">
        <f>'Data Input'!G32</f>
        <v>Latch B</v>
      </c>
      <c r="H50" s="100" t="str">
        <f>'Data Input'!H32</f>
        <v> Allt Mor, Inverroy </v>
      </c>
      <c r="I50" s="61" t="str">
        <f>'Data Input'!I32</f>
        <v>Roybridge</v>
      </c>
      <c r="J50" s="61">
        <f>'Data Input'!J32</f>
        <v>0</v>
      </c>
      <c r="K50" s="26" t="str">
        <f>'Data Input'!K32</f>
        <v>PH31 4AQ</v>
      </c>
      <c r="L50" s="62" t="str">
        <f>'Data Input'!L32</f>
        <v>01397 712062</v>
      </c>
      <c r="M50" s="62" t="str">
        <f>'Data Input'!M32</f>
        <v>07710 441 580</v>
      </c>
      <c r="N50" s="60" t="str">
        <f>'Data Input'!N32</f>
        <v>Hannah Barnes  Bruce Poll  Peter Ward  Paul Rastrick  Jon Gay  HB  BP  PW  PR  JG</v>
      </c>
      <c r="O50" s="74">
        <f>'Data Input'!O32</f>
        <v>39948.632789351854</v>
      </c>
      <c r="P50" s="70">
        <f>'Data Input'!P32</f>
        <v>0.13278935185371665</v>
      </c>
      <c r="Q50" s="121">
        <f>+RANK(P50,P$47:P$51,1)</f>
        <v>2</v>
      </c>
      <c r="R50" s="74">
        <f>'Data Input'!R32</f>
        <v>39948.808912037035</v>
      </c>
      <c r="S50" s="70">
        <f>'Data Input'!S32</f>
        <v>0.17265046295910402</v>
      </c>
      <c r="T50" s="86" t="str">
        <f>'Data Input'!T32</f>
        <v>BP PW  PR</v>
      </c>
      <c r="U50" s="123">
        <f>+RANK(S50,S$4:S$51,1)</f>
        <v>6</v>
      </c>
      <c r="V50" s="121">
        <f>+RANK(R50,R$47:R$51,1)</f>
        <v>1</v>
      </c>
      <c r="W50" s="74">
        <f>'Data Input'!W32</f>
        <v>39949.27097222222</v>
      </c>
      <c r="X50" s="70">
        <f>'Data Input'!X32</f>
        <v>0.4620601851856918</v>
      </c>
      <c r="Y50" s="124">
        <f>+RANK(X50,X$47:X$51,1)</f>
        <v>2</v>
      </c>
      <c r="Z50" s="121">
        <f>+RANK(W50,W$47:W$51,1)</f>
        <v>1</v>
      </c>
      <c r="AA50" s="74">
        <f>'Data Input'!AA32</f>
        <v>39949.471875</v>
      </c>
      <c r="AB50" s="70">
        <f>'Data Input'!AB32</f>
        <v>0.19743055555995348</v>
      </c>
      <c r="AC50" s="86" t="str">
        <f>'Data Input'!AC32</f>
        <v>JG  PR  PW</v>
      </c>
      <c r="AD50" s="123">
        <f>+RANK(AB50,AB$4:AB$51,1)</f>
        <v>4</v>
      </c>
      <c r="AE50" s="94"/>
      <c r="AF50" s="74"/>
      <c r="AG50" s="70"/>
      <c r="AH50" s="28"/>
      <c r="AI50" s="94"/>
      <c r="AJ50" s="74"/>
      <c r="AK50" s="70"/>
      <c r="AL50" s="86"/>
      <c r="AM50" s="89"/>
      <c r="AN50" s="94"/>
      <c r="AO50" s="74"/>
      <c r="AP50" s="70"/>
      <c r="AQ50" s="28"/>
      <c r="AR50" s="94"/>
      <c r="AS50" s="70"/>
      <c r="AT50" s="70"/>
      <c r="AU50" s="70"/>
      <c r="AV50" s="70"/>
      <c r="AW50" s="96"/>
      <c r="AX50" s="121" t="s">
        <v>8</v>
      </c>
      <c r="AY50" s="43"/>
      <c r="AZ50" s="102"/>
      <c r="BA50" s="102"/>
      <c r="BB50" s="96"/>
      <c r="BC50" s="161"/>
      <c r="BD50" s="96"/>
      <c r="BE50" s="200"/>
    </row>
    <row r="51" spans="1:57" ht="12.75">
      <c r="A51" s="197">
        <f>'Data Input'!A51</f>
        <v>49</v>
      </c>
      <c r="B51" s="26" t="str">
        <f>'Data Input'!B51</f>
        <v>North Star*</v>
      </c>
      <c r="C51" s="26" t="str">
        <f>'Data Input'!C51</f>
        <v>Beneteau 40.7</v>
      </c>
      <c r="D51" s="25">
        <f>'Data Input'!D51</f>
        <v>11.9</v>
      </c>
      <c r="E51" s="25" t="str">
        <f>'Data Input'!E51</f>
        <v>All Rdr</v>
      </c>
      <c r="F51" s="26" t="str">
        <f>'Data Input'!F51</f>
        <v>Tim Hill</v>
      </c>
      <c r="G51" s="26" t="str">
        <f>'Data Input'!G51</f>
        <v>ATC (P) 1</v>
      </c>
      <c r="H51" s="100" t="str">
        <f>'Data Input'!H51</f>
        <v>Gifford</v>
      </c>
      <c r="I51" s="26" t="str">
        <f>'Data Input'!I51</f>
        <v>Guildford Lane</v>
      </c>
      <c r="J51" s="26" t="str">
        <f>'Data Input'!J51</f>
        <v>Woking</v>
      </c>
      <c r="K51" s="26" t="str">
        <f>'Data Input'!K51</f>
        <v>GU22 0AS</v>
      </c>
      <c r="L51" s="26" t="str">
        <f>'Data Input'!L51</f>
        <v>07808 858606</v>
      </c>
      <c r="M51" s="26" t="str">
        <f>'Data Input'!M51</f>
        <v>07808 858606</v>
      </c>
      <c r="N51" s="60" t="str">
        <f>'Data Input'!N51</f>
        <v>Timothy Hill  John Miller  Danny Yank  Paul Threadgill  Mark Perkins  TH  JM  DY  PT  MK</v>
      </c>
      <c r="O51" s="74">
        <f>'Data Input'!O51</f>
        <v>39948.62746527778</v>
      </c>
      <c r="P51" s="70">
        <f>'Data Input'!P51</f>
        <v>0.1274652777792653</v>
      </c>
      <c r="Q51" s="121">
        <f>+RANK(P51,P$47:P$51,1)</f>
        <v>1</v>
      </c>
      <c r="R51" s="74">
        <f>'Data Input'!R51</f>
        <v>39948.88597222222</v>
      </c>
      <c r="S51" s="70">
        <f>'Data Input'!S51</f>
        <v>0.2550347222172099</v>
      </c>
      <c r="T51" s="86" t="str">
        <f>'Data Input'!T51</f>
        <v>JM  DY</v>
      </c>
      <c r="U51" s="123">
        <f>+RANK(S51,S$4:S$51,1)</f>
        <v>31</v>
      </c>
      <c r="V51" s="121">
        <f>+RANK(R51,R$47:R$51,1)</f>
        <v>3</v>
      </c>
      <c r="W51" s="74">
        <f>'Data Input'!W51</f>
        <v>39949.40224537037</v>
      </c>
      <c r="X51" s="70">
        <f>'Data Input'!X51</f>
        <v>0.5162731481541414</v>
      </c>
      <c r="Y51" s="124">
        <f>+RANK(X51,X$47:X$51,1)</f>
        <v>3</v>
      </c>
      <c r="Z51" s="121">
        <f>+RANK(W51,W$47:W$51,1)</f>
        <v>3</v>
      </c>
      <c r="AA51" s="74">
        <f>'Data Input'!AA51</f>
        <v>39949.64542824074</v>
      </c>
      <c r="AB51" s="70">
        <f>'Data Input'!AB51</f>
        <v>0.23971064814799725</v>
      </c>
      <c r="AC51" s="86">
        <f>'Data Input'!AC51</f>
        <v>0</v>
      </c>
      <c r="AD51" s="123">
        <f>+RANK(AB51,AB$4:AB$51,1)</f>
        <v>14</v>
      </c>
      <c r="AE51" s="121">
        <f>+RANK(AA51,AA$47:AA$51,1)</f>
        <v>3</v>
      </c>
      <c r="AF51" s="74">
        <f>'Data Input'!AF51</f>
        <v>39950.364375</v>
      </c>
      <c r="AG51" s="70">
        <f>'Data Input'!AG51</f>
        <v>0.7189467592543224</v>
      </c>
      <c r="AH51" s="124">
        <f>+RANK(AG51,AG$47:AG$51,1)</f>
        <v>1</v>
      </c>
      <c r="AI51" s="121">
        <f>+RANK(AF51,AF$47:AF$51,1)</f>
        <v>1</v>
      </c>
      <c r="AJ51" s="74">
        <f>'Data Input'!AJ51</f>
        <v>39950.587430555555</v>
      </c>
      <c r="AK51" s="70">
        <f>'Data Input'!AK51</f>
        <v>0.21958333333572633</v>
      </c>
      <c r="AL51" s="86" t="str">
        <f>'Data Input'!AL51</f>
        <v>TH JM PT MP</v>
      </c>
      <c r="AM51" s="123">
        <f>+RANK(AK51,AK$4:AK$51,1)</f>
        <v>3</v>
      </c>
      <c r="AN51" s="121">
        <f>+RANK(AJ51,AJ$47:AJ$51,1)</f>
        <v>1</v>
      </c>
      <c r="AO51" s="74">
        <f>'Data Input'!AO51</f>
        <v>39950.73961805556</v>
      </c>
      <c r="AP51" s="70">
        <f>'Data Input'!AP51</f>
        <v>0.15218750000349246</v>
      </c>
      <c r="AQ51" s="124">
        <f>+RANK(AP51,AP$47:AP$51,1)</f>
        <v>1</v>
      </c>
      <c r="AR51" s="121">
        <f>+RANK(AO51,AO$47:AO$51,1)</f>
        <v>1</v>
      </c>
      <c r="AS51" s="70">
        <f>'Data Input'!AR51</f>
        <v>0.1274652777792653</v>
      </c>
      <c r="AT51" s="70">
        <f>'Data Input'!AS51</f>
        <v>0.5162731481541414</v>
      </c>
      <c r="AU51" s="70">
        <f>'Data Input'!AT51</f>
        <v>0.7189467592543224</v>
      </c>
      <c r="AV51" s="70">
        <f>'Data Input'!AU51</f>
        <v>0.15218750000349246</v>
      </c>
      <c r="AW51" s="96">
        <f>'Data Input'!AV51</f>
        <v>1.5148726851912215</v>
      </c>
      <c r="AX51" s="121">
        <f>+RANK(AW51,AW$47:AW$51,1)</f>
        <v>1</v>
      </c>
      <c r="AY51" s="43">
        <f>'Data Input'!AY51</f>
        <v>0.2550347222172099</v>
      </c>
      <c r="AZ51" s="102">
        <f>'Data Input'!AZ51</f>
        <v>0.23971064814799725</v>
      </c>
      <c r="BA51" s="102">
        <f>'Data Input'!BA51</f>
        <v>0.21958333333572633</v>
      </c>
      <c r="BB51" s="96">
        <f>'Data Input'!BB51</f>
        <v>0.7143287037009335</v>
      </c>
      <c r="BC51" s="162">
        <f>+RANK(BB51,BB$4:BB$51,1)</f>
        <v>6</v>
      </c>
      <c r="BD51" s="96">
        <f>'Data Input'!BD51</f>
        <v>2.229201388892155</v>
      </c>
      <c r="BE51" s="200">
        <f>+RANK(BD51,BD$47:BD$51,1)</f>
        <v>1</v>
      </c>
    </row>
    <row r="52" spans="1:57" ht="12.75">
      <c r="A52" s="197"/>
      <c r="B52" s="26"/>
      <c r="C52" s="26"/>
      <c r="D52" s="25"/>
      <c r="E52" s="25"/>
      <c r="F52" s="26"/>
      <c r="G52" s="26"/>
      <c r="H52" s="26"/>
      <c r="I52" s="26"/>
      <c r="J52" s="26"/>
      <c r="K52" s="26"/>
      <c r="L52" s="26"/>
      <c r="M52" s="26"/>
      <c r="N52" s="60"/>
      <c r="O52" s="74"/>
      <c r="P52" s="70"/>
      <c r="Q52" s="94"/>
      <c r="R52" s="74"/>
      <c r="S52" s="70"/>
      <c r="T52" s="86"/>
      <c r="U52" s="89"/>
      <c r="V52" s="94"/>
      <c r="W52" s="74"/>
      <c r="X52" s="70"/>
      <c r="Y52" s="28"/>
      <c r="Z52" s="94"/>
      <c r="AA52" s="74"/>
      <c r="AB52" s="70"/>
      <c r="AC52" s="86"/>
      <c r="AD52" s="89"/>
      <c r="AE52" s="94"/>
      <c r="AF52" s="74"/>
      <c r="AG52" s="70"/>
      <c r="AH52" s="28"/>
      <c r="AI52" s="94"/>
      <c r="AJ52" s="74"/>
      <c r="AK52" s="70"/>
      <c r="AL52" s="86"/>
      <c r="AM52" s="89"/>
      <c r="AN52" s="94"/>
      <c r="AO52" s="74"/>
      <c r="AP52" s="70"/>
      <c r="AQ52" s="28"/>
      <c r="AR52" s="94"/>
      <c r="AS52" s="70"/>
      <c r="AT52" s="70"/>
      <c r="AU52" s="70"/>
      <c r="AV52" s="70"/>
      <c r="AW52" s="96"/>
      <c r="AX52" s="94"/>
      <c r="AY52" s="43"/>
      <c r="AZ52" s="102"/>
      <c r="BA52" s="102"/>
      <c r="BB52" s="96"/>
      <c r="BC52" s="161"/>
      <c r="BD52" s="96"/>
      <c r="BE52" s="199"/>
    </row>
    <row r="53" spans="1:57" ht="12.75">
      <c r="A53" s="197"/>
      <c r="B53" s="112" t="s">
        <v>509</v>
      </c>
      <c r="C53" s="26"/>
      <c r="D53" s="25"/>
      <c r="E53" s="25"/>
      <c r="F53" s="26"/>
      <c r="G53" s="26"/>
      <c r="H53" s="26"/>
      <c r="I53" s="26"/>
      <c r="J53" s="26"/>
      <c r="K53" s="26"/>
      <c r="L53" s="26"/>
      <c r="M53" s="26"/>
      <c r="N53" s="60"/>
      <c r="O53" s="74"/>
      <c r="P53" s="70"/>
      <c r="Q53" s="94"/>
      <c r="R53" s="74"/>
      <c r="S53" s="70"/>
      <c r="T53" s="86"/>
      <c r="U53" s="89"/>
      <c r="V53" s="94"/>
      <c r="W53" s="74"/>
      <c r="X53" s="70"/>
      <c r="Y53" s="28"/>
      <c r="Z53" s="94"/>
      <c r="AA53" s="74"/>
      <c r="AB53" s="70"/>
      <c r="AC53" s="86"/>
      <c r="AD53" s="89"/>
      <c r="AE53" s="94"/>
      <c r="AF53" s="74"/>
      <c r="AG53" s="70"/>
      <c r="AH53" s="28"/>
      <c r="AI53" s="94"/>
      <c r="AJ53" s="74"/>
      <c r="AK53" s="70"/>
      <c r="AL53" s="86"/>
      <c r="AM53" s="89"/>
      <c r="AN53" s="94"/>
      <c r="AO53" s="74"/>
      <c r="AP53" s="70"/>
      <c r="AQ53" s="28"/>
      <c r="AR53" s="94"/>
      <c r="AS53" s="70"/>
      <c r="AT53" s="70"/>
      <c r="AU53" s="70"/>
      <c r="AV53" s="70"/>
      <c r="AW53" s="96"/>
      <c r="AX53" s="94"/>
      <c r="AY53" s="43"/>
      <c r="AZ53" s="102"/>
      <c r="BA53" s="102"/>
      <c r="BB53" s="96"/>
      <c r="BC53" s="161"/>
      <c r="BD53" s="96"/>
      <c r="BE53" s="199"/>
    </row>
    <row r="54" spans="1:57" ht="12.75">
      <c r="A54" s="197">
        <f>'Data Input'!A12</f>
        <v>9</v>
      </c>
      <c r="B54" s="26" t="str">
        <f>'Data Input'!B12</f>
        <v>Moonrise</v>
      </c>
      <c r="C54" s="26" t="str">
        <f>'Data Input'!C12</f>
        <v>Beneteau 500</v>
      </c>
      <c r="D54" s="25">
        <f>'Data Input'!D12</f>
        <v>15</v>
      </c>
      <c r="E54" s="25" t="str">
        <f>'Data Input'!E12</f>
        <v>Youth</v>
      </c>
      <c r="F54" s="26" t="str">
        <f>'Data Input'!F12</f>
        <v>Roy Graham</v>
      </c>
      <c r="G54" s="60" t="str">
        <f>'Data Input'!G12</f>
        <v>Hermitage Academy </v>
      </c>
      <c r="H54" s="26" t="str">
        <f>'Data Input'!H12</f>
        <v>c/o Mr G Turnbull</v>
      </c>
      <c r="I54" s="61" t="str">
        <f>'Data Input'!I12</f>
        <v>Fruin Court, Flat B6, 61 East King St, </v>
      </c>
      <c r="J54" s="61" t="str">
        <f>'Data Input'!J12</f>
        <v>Helensburgh</v>
      </c>
      <c r="K54" s="26" t="str">
        <f>'Data Input'!K12</f>
        <v>G84 7QY</v>
      </c>
      <c r="L54" s="62" t="str">
        <f>'Data Input'!L12</f>
        <v>01436 673791</v>
      </c>
      <c r="M54" s="62" t="str">
        <f>'Data Input'!M12</f>
        <v>0776 8473340</v>
      </c>
      <c r="N54" s="60" t="str">
        <f>'Data Input'!N12</f>
        <v>Philip Bellis  Conor Pritchard  PB  CP   Ryan Cameron  Kenneth Morrison  RC  KM  Colin Simpson  Thomas Matthews  CS  TM</v>
      </c>
      <c r="O54" s="74">
        <f>'Data Input'!O12</f>
        <v>39948.65804398148</v>
      </c>
      <c r="P54" s="70">
        <f>'Data Input'!P12</f>
        <v>0.15804398147884058</v>
      </c>
      <c r="Q54" s="121">
        <f>+RANK(P54,P$54:P$59,1)</f>
        <v>5</v>
      </c>
      <c r="R54" s="74">
        <f>'Data Input'!R12</f>
        <v>39948.89136574074</v>
      </c>
      <c r="S54" s="70">
        <f>'Data Input'!S12</f>
        <v>0.22984953703821198</v>
      </c>
      <c r="T54" s="86" t="str">
        <f>'Data Input'!T12</f>
        <v>PB  CP</v>
      </c>
      <c r="U54" s="123">
        <f>+RANK(S54,S$54:S$59,1)</f>
        <v>5</v>
      </c>
      <c r="V54" s="121">
        <f>+RANK(R54,R$54:R$59,1)</f>
        <v>4</v>
      </c>
      <c r="W54" s="74">
        <f>'Data Input'!W12</f>
        <v>39949.46512731481</v>
      </c>
      <c r="X54" s="70">
        <f>'Data Input'!X12</f>
        <v>0.5737615740727051</v>
      </c>
      <c r="Y54" s="124">
        <f>+RANK(X54,X$54:X$59,1)</f>
        <v>4</v>
      </c>
      <c r="Z54" s="121">
        <f>+RANK(W54,W$54:W$59,1)</f>
        <v>4</v>
      </c>
      <c r="AA54" s="74">
        <f>'Data Input'!AA12</f>
        <v>39949.72001157407</v>
      </c>
      <c r="AB54" s="70">
        <f>'Data Input'!AB12</f>
        <v>0.25141203703646575</v>
      </c>
      <c r="AC54" s="86" t="str">
        <f>'Data Input'!AC12</f>
        <v>RC  KM</v>
      </c>
      <c r="AD54" s="123">
        <f>+RANK(AB54,AB$54:AB$59,1)</f>
        <v>6</v>
      </c>
      <c r="AE54" s="94"/>
      <c r="AF54" s="74"/>
      <c r="AG54" s="70"/>
      <c r="AH54" s="28"/>
      <c r="AI54" s="94"/>
      <c r="AJ54" s="74"/>
      <c r="AK54" s="70"/>
      <c r="AL54" s="86"/>
      <c r="AM54" s="89"/>
      <c r="AN54" s="94"/>
      <c r="AO54" s="74"/>
      <c r="AP54" s="70"/>
      <c r="AQ54" s="28"/>
      <c r="AR54" s="94"/>
      <c r="AS54" s="70"/>
      <c r="AT54" s="70"/>
      <c r="AU54" s="70"/>
      <c r="AV54" s="70"/>
      <c r="AW54" s="96"/>
      <c r="AX54" s="121" t="s">
        <v>8</v>
      </c>
      <c r="AY54" s="43"/>
      <c r="AZ54" s="102"/>
      <c r="BA54" s="102"/>
      <c r="BB54" s="96"/>
      <c r="BC54" s="161"/>
      <c r="BD54" s="96"/>
      <c r="BE54" s="200" t="s">
        <v>8</v>
      </c>
    </row>
    <row r="55" spans="1:57" ht="12.75">
      <c r="A55" s="197">
        <f>'Data Input'!A20</f>
        <v>18</v>
      </c>
      <c r="B55" s="26" t="str">
        <f>'Data Input'!B20</f>
        <v>Lark</v>
      </c>
      <c r="C55" s="26" t="str">
        <f>'Data Input'!C20</f>
        <v>Sweden Yachts</v>
      </c>
      <c r="D55" s="64">
        <f>'Data Input'!D20</f>
        <v>14.2</v>
      </c>
      <c r="E55" s="25" t="str">
        <f>'Data Input'!E20</f>
        <v>Youth</v>
      </c>
      <c r="F55" s="26" t="str">
        <f>'Data Input'!F20</f>
        <v>John Denholm</v>
      </c>
      <c r="G55" s="26" t="str">
        <f>'Data Input'!G20</f>
        <v>Tobermory High School</v>
      </c>
      <c r="H55" s="100" t="str">
        <f>'Data Input'!H20</f>
        <v>Ardsheen</v>
      </c>
      <c r="I55" s="61" t="str">
        <f>'Data Input'!I20</f>
        <v>St Fillans</v>
      </c>
      <c r="J55" s="61" t="str">
        <f>'Data Input'!J20</f>
        <v>Perthshire</v>
      </c>
      <c r="K55" s="26" t="str">
        <f>'Data Input'!K20</f>
        <v>PH6 2NA</v>
      </c>
      <c r="L55" s="62" t="str">
        <f>'Data Input'!L20</f>
        <v>01764 685338</v>
      </c>
      <c r="M55" s="62" t="str">
        <f>'Data Input'!M20</f>
        <v>07736 732886</v>
      </c>
      <c r="N55" s="60" t="str">
        <f>'Data Input'!N20</f>
        <v>Iain McDowall  Craig Tomisen  IMcD  CT   Donald Halbert  Angus Cowe  DH  AC  Steven Higson  Finlay Carmichael  SH  FC</v>
      </c>
      <c r="O55" s="74">
        <f>'Data Input'!O20</f>
        <v>39948.62956018518</v>
      </c>
      <c r="P55" s="70">
        <f>'Data Input'!P20</f>
        <v>0.12956018518161727</v>
      </c>
      <c r="Q55" s="121">
        <f>+RANK(P55,P$54:P$59,1)</f>
        <v>3</v>
      </c>
      <c r="R55" s="74">
        <f>'Data Input'!R20</f>
        <v>39948.815416666665</v>
      </c>
      <c r="S55" s="70">
        <f>'Data Input'!S20</f>
        <v>0.1823842592606929</v>
      </c>
      <c r="T55" s="86" t="str">
        <f>'Data Input'!T20</f>
        <v>IMcD  CT</v>
      </c>
      <c r="U55" s="123">
        <f>+RANK(S55,S$54:S$59,1)</f>
        <v>3</v>
      </c>
      <c r="V55" s="121">
        <f>+RANK(R55,R$54:R$59,1)</f>
        <v>3</v>
      </c>
      <c r="W55" s="74">
        <f>'Data Input'!W20</f>
        <v>39949.20135416667</v>
      </c>
      <c r="X55" s="70">
        <f>'Data Input'!X20</f>
        <v>0.3859375000029104</v>
      </c>
      <c r="Y55" s="124">
        <f>+RANK(X55,X$54:X$59,1)</f>
        <v>2</v>
      </c>
      <c r="Z55" s="121">
        <f>+RANK(W55,W$54:W$59,1)</f>
        <v>3</v>
      </c>
      <c r="AA55" s="74">
        <f>'Data Input'!AA20</f>
        <v>39949.34305555555</v>
      </c>
      <c r="AB55" s="70">
        <f>'Data Input'!AB20</f>
        <v>0.13822916666362695</v>
      </c>
      <c r="AC55" s="86" t="str">
        <f>'Data Input'!AC20</f>
        <v>DH  AC</v>
      </c>
      <c r="AD55" s="123">
        <f>+RANK(AB55,AB$54:AB$59,1)</f>
        <v>1</v>
      </c>
      <c r="AE55" s="121">
        <f>+RANK(AA55,AA$54:AA$59,1)</f>
        <v>2</v>
      </c>
      <c r="AF55" s="74">
        <f>'Data Input'!AF20</f>
        <v>39949.76422453704</v>
      </c>
      <c r="AG55" s="70">
        <f>'Data Input'!AG20</f>
        <v>0.42116898148378823</v>
      </c>
      <c r="AH55" s="124">
        <f>+RANK(AG55,AG$54:AG$59,1)</f>
        <v>1</v>
      </c>
      <c r="AI55" s="121">
        <f>+RANK(AF55,AF$54:AF$59,1)</f>
        <v>2</v>
      </c>
      <c r="AJ55" s="74">
        <f>'Data Input'!AJ20</f>
        <v>39949.93763888889</v>
      </c>
      <c r="AK55" s="70">
        <f>'Data Input'!AK20</f>
        <v>0.16994212963294963</v>
      </c>
      <c r="AL55" s="86" t="str">
        <f>'Data Input'!AL20</f>
        <v>SH  FC</v>
      </c>
      <c r="AM55" s="123">
        <f>+RANK(AK55,AK$54:AK$59,1)</f>
        <v>1</v>
      </c>
      <c r="AN55" s="121">
        <f>+RANK(AJ55,AJ$54:AJ$59,1)</f>
        <v>2</v>
      </c>
      <c r="AO55" s="74">
        <f>'Data Input'!AO20</f>
        <v>39950.04520833334</v>
      </c>
      <c r="AP55" s="70">
        <f>'Data Input'!AP20</f>
        <v>0.10756944444437977</v>
      </c>
      <c r="AQ55" s="124">
        <f>+RANK(AP55,AP$54:AP$59,1)</f>
        <v>2</v>
      </c>
      <c r="AR55" s="121">
        <f>+RANK(AO55,AO$54:AO$59,1)</f>
        <v>2</v>
      </c>
      <c r="AS55" s="70">
        <f>'Data Input'!AR20</f>
        <v>0.12956018518161727</v>
      </c>
      <c r="AT55" s="70">
        <f>'Data Input'!AS20</f>
        <v>0.3859375000029104</v>
      </c>
      <c r="AU55" s="70">
        <f>'Data Input'!AT20</f>
        <v>0.42116898148378823</v>
      </c>
      <c r="AV55" s="70">
        <f>'Data Input'!AU20</f>
        <v>0.10756944444437977</v>
      </c>
      <c r="AW55" s="96">
        <f>'Data Input'!AV20</f>
        <v>1.0442361111126957</v>
      </c>
      <c r="AX55" s="121">
        <f>+RANK(AW55,AW$54:AW$59,1)</f>
        <v>2</v>
      </c>
      <c r="AY55" s="43">
        <f>'Data Input'!AY20</f>
        <v>0.1823842592606929</v>
      </c>
      <c r="AZ55" s="102">
        <f>'Data Input'!AZ20</f>
        <v>0.13822916666362695</v>
      </c>
      <c r="BA55" s="102">
        <f>'Data Input'!BA20</f>
        <v>0.16994212963294963</v>
      </c>
      <c r="BB55" s="96">
        <f>'Data Input'!BB20</f>
        <v>0.4905555555572695</v>
      </c>
      <c r="BC55" s="162">
        <f aca="true" t="shared" si="12" ref="BC55:BE59">+RANK(BB55,BB$54:BB$59,1)</f>
        <v>2</v>
      </c>
      <c r="BD55" s="96">
        <f>'Data Input'!BD20</f>
        <v>1.5347916666699652</v>
      </c>
      <c r="BE55" s="200">
        <f t="shared" si="12"/>
        <v>2</v>
      </c>
    </row>
    <row r="56" spans="1:57" ht="12.75">
      <c r="A56" s="197">
        <f>'Data Input'!A22</f>
        <v>20</v>
      </c>
      <c r="B56" s="26" t="str">
        <f>'Data Input'!B22</f>
        <v>Mascotte</v>
      </c>
      <c r="C56" s="26" t="str">
        <f>'Data Input'!C22</f>
        <v>Bristol Channel Pilot Cutter</v>
      </c>
      <c r="D56" s="25">
        <f>'Data Input'!D22</f>
        <v>18</v>
      </c>
      <c r="E56" s="25" t="str">
        <f>'Data Input'!E22</f>
        <v>Youth</v>
      </c>
      <c r="F56" s="26" t="str">
        <f>'Data Input'!F22</f>
        <v>John Carson</v>
      </c>
      <c r="G56" s="26" t="str">
        <f>'Data Input'!G22</f>
        <v>Fettes College</v>
      </c>
      <c r="H56" s="100" t="str">
        <f>'Data Input'!H22</f>
        <v>32/4 Boswell Loan</v>
      </c>
      <c r="I56" s="26" t="str">
        <f>'Data Input'!I22</f>
        <v>Edinburgh</v>
      </c>
      <c r="J56" s="26" t="str">
        <f>'Data Input'!J22</f>
        <v> </v>
      </c>
      <c r="K56" s="26" t="str">
        <f>'Data Input'!K22</f>
        <v>EH5 1BE</v>
      </c>
      <c r="L56" s="62" t="str">
        <f>'Data Input'!L22</f>
        <v>0131 467 9015</v>
      </c>
      <c r="M56" s="62" t="str">
        <f>'Data Input'!M22</f>
        <v>0773 3243895</v>
      </c>
      <c r="N56" s="60" t="str">
        <f>'Data Input'!N22</f>
        <v>Emma Byatt  Paula Donnelly  EB  PD   Niklas Lange  Stanislas Basilieb  NL  SB  Jenny Douglas  Stuart Kinnaird   JD  SK</v>
      </c>
      <c r="O56" s="74">
        <f>'Data Input'!O22</f>
        <v>39948.656168981484</v>
      </c>
      <c r="P56" s="70">
        <f>'Data Input'!P22</f>
        <v>0.1561689814843703</v>
      </c>
      <c r="Q56" s="121">
        <f>+RANK(P56,P$54:P$59,1)</f>
        <v>4</v>
      </c>
      <c r="R56" s="74">
        <f>'Data Input'!R22</f>
        <v>39948.897685185184</v>
      </c>
      <c r="S56" s="70">
        <f>'Data Input'!S22</f>
        <v>0.23804398147735306</v>
      </c>
      <c r="T56" s="86" t="str">
        <f>'Data Input'!T22</f>
        <v>EB  PD </v>
      </c>
      <c r="U56" s="123">
        <f>+RANK(S56,S$54:S$59,1)</f>
        <v>6</v>
      </c>
      <c r="V56" s="121">
        <f>+RANK(R56,R$54:R$59,1)</f>
        <v>6</v>
      </c>
      <c r="W56" s="74">
        <f>'Data Input'!W22</f>
        <v>39949.53357638889</v>
      </c>
      <c r="X56" s="70">
        <f>'Data Input'!X22</f>
        <v>0.6358912037030677</v>
      </c>
      <c r="Y56" s="124">
        <f>+RANK(X56,X$54:X$59,1)</f>
        <v>6</v>
      </c>
      <c r="Z56" s="121">
        <f>+RANK(W56,W$54:W$59,1)</f>
        <v>6</v>
      </c>
      <c r="AA56" s="74">
        <f>'Data Input'!AA22</f>
        <v>39949.74019675926</v>
      </c>
      <c r="AB56" s="70">
        <f>'Data Input'!AB22</f>
        <v>0.20314814815032556</v>
      </c>
      <c r="AC56" s="86" t="str">
        <f>'Data Input'!AC22</f>
        <v>SB  NL</v>
      </c>
      <c r="AD56" s="123">
        <f>+RANK(AB56,AB$54:AB$59,1)</f>
        <v>5</v>
      </c>
      <c r="AE56" s="94"/>
      <c r="AF56" s="74"/>
      <c r="AG56" s="70"/>
      <c r="AH56" s="28"/>
      <c r="AI56" s="94"/>
      <c r="AJ56" s="74"/>
      <c r="AK56" s="70"/>
      <c r="AL56" s="86"/>
      <c r="AM56" s="89"/>
      <c r="AN56" s="94"/>
      <c r="AO56" s="74"/>
      <c r="AP56" s="70"/>
      <c r="AQ56" s="28"/>
      <c r="AR56" s="94"/>
      <c r="AS56" s="70"/>
      <c r="AT56" s="70"/>
      <c r="AU56" s="70"/>
      <c r="AV56" s="70"/>
      <c r="AW56" s="96"/>
      <c r="AX56" s="121" t="s">
        <v>8</v>
      </c>
      <c r="AY56" s="43"/>
      <c r="AZ56" s="102"/>
      <c r="BA56" s="102"/>
      <c r="BB56" s="96"/>
      <c r="BC56" s="162" t="s">
        <v>8</v>
      </c>
      <c r="BD56" s="96"/>
      <c r="BE56" s="200" t="s">
        <v>8</v>
      </c>
    </row>
    <row r="57" spans="1:57" ht="12.75">
      <c r="A57" s="197">
        <f>'Data Input'!A26</f>
        <v>24</v>
      </c>
      <c r="B57" s="26" t="str">
        <f>'Data Input'!B26</f>
        <v>Nikita</v>
      </c>
      <c r="C57" s="26" t="str">
        <f>'Data Input'!C26</f>
        <v>Oyster 406</v>
      </c>
      <c r="D57" s="64">
        <f>'Data Input'!D26</f>
        <v>12.3</v>
      </c>
      <c r="E57" s="25" t="str">
        <f>'Data Input'!E26</f>
        <v>Youth</v>
      </c>
      <c r="F57" s="26" t="str">
        <f>'Data Input'!F26</f>
        <v>Jayne Marlin</v>
      </c>
      <c r="G57" s="60" t="str">
        <f>'Data Input'!G26</f>
        <v>Glenalmond Mixed</v>
      </c>
      <c r="H57" s="26" t="str">
        <f>'Data Input'!H26</f>
        <v>Kyllachy House</v>
      </c>
      <c r="I57" s="61" t="str">
        <f>'Data Input'!I26</f>
        <v>Ramsey St</v>
      </c>
      <c r="J57" s="61" t="str">
        <f>'Data Input'!J26</f>
        <v>Coalsnaughton</v>
      </c>
      <c r="K57" s="26" t="str">
        <f>'Data Input'!K26</f>
        <v>FK13 6LH</v>
      </c>
      <c r="L57" s="62" t="str">
        <f>'Data Input'!L26</f>
        <v>01259 753800</v>
      </c>
      <c r="M57" s="62" t="str">
        <f>'Data Input'!M26</f>
        <v>0797 3432985</v>
      </c>
      <c r="N57" s="60" t="str">
        <f>'Data Input'!N26</f>
        <v>Ed Reynolds  Fi Walker  ER  FW    Maud Sampson  Iona Walker  MS  IW     Ed Reynolds  James Cumming  ER  JC</v>
      </c>
      <c r="O57" s="74">
        <f>'Data Input'!O26</f>
        <v>39948.67076388889</v>
      </c>
      <c r="P57" s="70">
        <f>'Data Input'!P26</f>
        <v>0.17076388889108784</v>
      </c>
      <c r="Q57" s="121">
        <f>+RANK(P57,P$54:P$59,1)</f>
        <v>6</v>
      </c>
      <c r="R57" s="74">
        <f>'Data Input'!R26</f>
        <v>39948.893842592595</v>
      </c>
      <c r="S57" s="70">
        <f>'Data Input'!S26</f>
        <v>0.21960648148200967</v>
      </c>
      <c r="T57" s="86" t="str">
        <f>'Data Input'!T26</f>
        <v>FW  IW </v>
      </c>
      <c r="U57" s="123">
        <f>+RANK(S57,S$54:S$59,1)</f>
        <v>4</v>
      </c>
      <c r="V57" s="121">
        <f>+RANK(R57,R$54:R$59,1)</f>
        <v>5</v>
      </c>
      <c r="W57" s="74">
        <f>'Data Input'!W26</f>
        <v>39949.47315972222</v>
      </c>
      <c r="X57" s="70">
        <f>'Data Input'!X26</f>
        <v>0.5793171296245418</v>
      </c>
      <c r="Y57" s="124">
        <f>+RANK(X57,X$54:X$59,1)</f>
        <v>5</v>
      </c>
      <c r="Z57" s="121">
        <f>+RANK(W57,W$54:W$59,1)</f>
        <v>5</v>
      </c>
      <c r="AA57" s="74">
        <f>'Data Input'!AA26</f>
        <v>39949.66685185185</v>
      </c>
      <c r="AB57" s="70">
        <f>'Data Input'!AB26</f>
        <v>0.19021990740697625</v>
      </c>
      <c r="AC57" s="86" t="str">
        <f>'Data Input'!AC26</f>
        <v>MS  IW</v>
      </c>
      <c r="AD57" s="123">
        <f>+RANK(AB57,AB$54:AB$59,1)</f>
        <v>4</v>
      </c>
      <c r="AE57" s="121">
        <f>+RANK(AA57,AA$54:AA$59,1)</f>
        <v>4</v>
      </c>
      <c r="AF57" s="74">
        <f>'Data Input'!AF26</f>
        <v>39951.30795138889</v>
      </c>
      <c r="AG57" s="70">
        <f>'Data Input'!AG26</f>
        <v>1.6410995370388264</v>
      </c>
      <c r="AH57" s="124">
        <f>+RANK(AG57,AG$54:AG$59,1)</f>
        <v>4</v>
      </c>
      <c r="AI57" s="121">
        <f>+RANK(AF57,AF$54:AF$59,1)</f>
        <v>4</v>
      </c>
      <c r="AJ57" s="74">
        <f>'Data Input'!AJ26</f>
        <v>39951.50560185185</v>
      </c>
      <c r="AK57" s="70">
        <f>'Data Input'!AK26</f>
        <v>0.19417824074157075</v>
      </c>
      <c r="AL57" s="86" t="str">
        <f>'Data Input'!AL26</f>
        <v>ER  JC</v>
      </c>
      <c r="AM57" s="123">
        <f>+RANK(AK57,AK$54:AK$59,1)</f>
        <v>3</v>
      </c>
      <c r="AN57" s="121">
        <f>+RANK(AJ57,AJ$54:AJ$59,1)</f>
        <v>4</v>
      </c>
      <c r="AO57" s="74">
        <f>'Data Input'!AO26</f>
        <v>39951.5</v>
      </c>
      <c r="AP57" s="70">
        <f>'Data Input'!AP26</f>
        <v>0.9943981481483206</v>
      </c>
      <c r="AQ57" s="124">
        <f>+RANK(AP57,AP$54:AP$59,1)</f>
        <v>4</v>
      </c>
      <c r="AR57" s="121">
        <f>+RANK(AO57,AO$54:AO$59,1)</f>
        <v>4</v>
      </c>
      <c r="AS57" s="70">
        <f>'Data Input'!AR26</f>
        <v>0.17076388889108784</v>
      </c>
      <c r="AT57" s="70">
        <f>'Data Input'!AS26</f>
        <v>0.5793171296245418</v>
      </c>
      <c r="AU57" s="70">
        <f>'Data Input'!AT26</f>
        <v>1.6410995370388264</v>
      </c>
      <c r="AV57" s="70">
        <f>'Data Input'!AU26</f>
        <v>0.9943981481483206</v>
      </c>
      <c r="AW57" s="96">
        <f>'Data Input'!AV26</f>
        <v>3.3855787037027767</v>
      </c>
      <c r="AX57" s="121">
        <f>+RANK(AW57,AW$54:AW$59,1)</f>
        <v>4</v>
      </c>
      <c r="AY57" s="43">
        <f>'Data Input'!AY26</f>
        <v>0.21960648148200967</v>
      </c>
      <c r="AZ57" s="102">
        <f>'Data Input'!AZ26</f>
        <v>0.19021990740697625</v>
      </c>
      <c r="BA57" s="102">
        <f>'Data Input'!BA26</f>
        <v>0.19417824074157075</v>
      </c>
      <c r="BB57" s="96">
        <f>'Data Input'!BB26</f>
        <v>0.6040046296305567</v>
      </c>
      <c r="BC57" s="162">
        <f t="shared" si="12"/>
        <v>4</v>
      </c>
      <c r="BD57" s="96">
        <f>'Data Input'!BD26</f>
        <v>3.9895833333333335</v>
      </c>
      <c r="BE57" s="200">
        <f t="shared" si="12"/>
        <v>4</v>
      </c>
    </row>
    <row r="58" spans="1:57" ht="12.75">
      <c r="A58" s="197">
        <f>'Data Input'!A34</f>
        <v>32</v>
      </c>
      <c r="B58" s="26" t="str">
        <f>'Data Input'!B34</f>
        <v>Scotia Handling Services</v>
      </c>
      <c r="C58" s="26" t="str">
        <f>'Data Input'!C34</f>
        <v>J44</v>
      </c>
      <c r="D58" s="25">
        <f>'Data Input'!D34</f>
        <v>13.5</v>
      </c>
      <c r="E58" s="25" t="str">
        <f>'Data Input'!E34</f>
        <v>Youth</v>
      </c>
      <c r="F58" s="26" t="str">
        <f>'Data Input'!F34</f>
        <v>Alastair Mill</v>
      </c>
      <c r="G58" s="26" t="str">
        <f>'Data Input'!G34</f>
        <v>Lomond School &amp; High School of Glasgow</v>
      </c>
      <c r="H58" s="100" t="str">
        <f>'Data Input'!H34</f>
        <v>Braefoot</v>
      </c>
      <c r="I58" s="26" t="str">
        <f>'Data Input'!I34</f>
        <v>Croftamie</v>
      </c>
      <c r="J58" s="26" t="str">
        <f>'Data Input'!J34</f>
        <v>Glasgow</v>
      </c>
      <c r="K58" s="26" t="str">
        <f>'Data Input'!K34</f>
        <v>G63 0HG</v>
      </c>
      <c r="L58" s="62" t="str">
        <f>'Data Input'!L34</f>
        <v>01389 830308</v>
      </c>
      <c r="M58" s="62" t="str">
        <f>'Data Input'!M34</f>
        <v>07770 605184</v>
      </c>
      <c r="N58" s="60" t="str">
        <f>'Data Input'!N34</f>
        <v>Sam Dore   Maximilian Ralston   SD  MR   Chris Scott - Park   James Scott   CS-P  JS     Mark Kemsley  MK</v>
      </c>
      <c r="O58" s="74">
        <f>'Data Input'!O34</f>
        <v>39948.61084490741</v>
      </c>
      <c r="P58" s="70">
        <f>'Data Input'!P34</f>
        <v>0.11084490740904585</v>
      </c>
      <c r="Q58" s="121">
        <f>+RANK(P58,P$54:P$59,1)</f>
        <v>1</v>
      </c>
      <c r="R58" s="74">
        <f>'Data Input'!R34</f>
        <v>39948.75986111111</v>
      </c>
      <c r="S58" s="70">
        <f>'Data Input'!S34</f>
        <v>0.14554398147851721</v>
      </c>
      <c r="T58" s="86" t="str">
        <f>'Data Input'!T34</f>
        <v>SD CS-P</v>
      </c>
      <c r="U58" s="123">
        <f>+RANK(S58,S$54:S$59,1)</f>
        <v>1</v>
      </c>
      <c r="V58" s="121">
        <f>+RANK(R58,R$54:R$59,1)</f>
        <v>1</v>
      </c>
      <c r="W58" s="74">
        <f>'Data Input'!W34</f>
        <v>39949.11712962963</v>
      </c>
      <c r="X58" s="70">
        <f>'Data Input'!X34</f>
        <v>0.3572685185208684</v>
      </c>
      <c r="Y58" s="124">
        <f>+RANK(X58,X$54:X$59,1)</f>
        <v>1</v>
      </c>
      <c r="Z58" s="121">
        <f>+RANK(W58,W$54:W$59,1)</f>
        <v>1</v>
      </c>
      <c r="AA58" s="74">
        <f>'Data Input'!AA34</f>
        <v>39949.27880787037</v>
      </c>
      <c r="AB58" s="70">
        <f>'Data Input'!AB34</f>
        <v>0.15820601851414218</v>
      </c>
      <c r="AC58" s="86" t="str">
        <f>'Data Input'!AC34</f>
        <v>CS-P  JS</v>
      </c>
      <c r="AD58" s="123">
        <f>+RANK(AB58,AB$54:AB$59,1)</f>
        <v>3</v>
      </c>
      <c r="AE58" s="121">
        <f>+RANK(AA58,AA$54:AA$59,1)</f>
        <v>1</v>
      </c>
      <c r="AF58" s="74">
        <f>'Data Input'!AF34</f>
        <v>39949.706770833334</v>
      </c>
      <c r="AG58" s="70">
        <f>'Data Input'!AG34</f>
        <v>0.4279629629672854</v>
      </c>
      <c r="AH58" s="124">
        <f>+RANK(AG58,AG$54:AG$59,1)</f>
        <v>3</v>
      </c>
      <c r="AI58" s="121">
        <f>+RANK(AF58,AF$54:AF$59,1)</f>
        <v>1</v>
      </c>
      <c r="AJ58" s="74">
        <f>'Data Input'!AJ34</f>
        <v>39949.88885416667</v>
      </c>
      <c r="AK58" s="70">
        <f>'Data Input'!AK34</f>
        <v>0.1786111111109171</v>
      </c>
      <c r="AL58" s="86" t="str">
        <f>'Data Input'!AL34</f>
        <v>SD  MR</v>
      </c>
      <c r="AM58" s="123">
        <f>+RANK(AK58,AK$54:AK$59,1)</f>
        <v>2</v>
      </c>
      <c r="AN58" s="121">
        <f>+RANK(AJ58,AJ$54:AJ$59,1)</f>
        <v>1</v>
      </c>
      <c r="AO58" s="74">
        <f>'Data Input'!AO34</f>
        <v>39949.97707175926</v>
      </c>
      <c r="AP58" s="70">
        <f>'Data Input'!AP34</f>
        <v>0.08821759259444661</v>
      </c>
      <c r="AQ58" s="124">
        <f>+RANK(AP58,AP$54:AP$59,1)</f>
        <v>1</v>
      </c>
      <c r="AR58" s="121">
        <f>+RANK(AO58,AO$54:AO$59,1)</f>
        <v>1</v>
      </c>
      <c r="AS58" s="70">
        <f>'Data Input'!AR34</f>
        <v>0.11084490740904585</v>
      </c>
      <c r="AT58" s="70">
        <f>'Data Input'!AS34</f>
        <v>0.3572685185208684</v>
      </c>
      <c r="AU58" s="70">
        <f>'Data Input'!AT34</f>
        <v>0.4279629629672854</v>
      </c>
      <c r="AV58" s="70">
        <f>'Data Input'!AU34</f>
        <v>0.08821759259444661</v>
      </c>
      <c r="AW58" s="96">
        <f>'Data Input'!AV34</f>
        <v>0.9842939814916463</v>
      </c>
      <c r="AX58" s="121">
        <f>+RANK(AW58,AW$54:AW$59,1)</f>
        <v>1</v>
      </c>
      <c r="AY58" s="43">
        <f>'Data Input'!AY34</f>
        <v>0.14554398147851721</v>
      </c>
      <c r="AZ58" s="102">
        <f>'Data Input'!AZ34</f>
        <v>0.15820601851414218</v>
      </c>
      <c r="BA58" s="102">
        <f>'Data Input'!BA34</f>
        <v>0.1786111111109171</v>
      </c>
      <c r="BB58" s="96">
        <f>'Data Input'!BB34</f>
        <v>0.4823611111035765</v>
      </c>
      <c r="BC58" s="162">
        <f t="shared" si="12"/>
        <v>1</v>
      </c>
      <c r="BD58" s="96">
        <f>'Data Input'!BD34</f>
        <v>1.4666550925952229</v>
      </c>
      <c r="BE58" s="200">
        <f t="shared" si="12"/>
        <v>1</v>
      </c>
    </row>
    <row r="59" spans="1:57" ht="13.5" thickBot="1">
      <c r="A59" s="207">
        <f>'Data Input'!A38</f>
        <v>36</v>
      </c>
      <c r="B59" s="147" t="str">
        <f>'Data Input'!B38</f>
        <v>Sula</v>
      </c>
      <c r="C59" s="147" t="str">
        <f>'Data Input'!C38</f>
        <v>Super Maramu 52</v>
      </c>
      <c r="D59" s="146">
        <f>'Data Input'!D38</f>
        <v>16</v>
      </c>
      <c r="E59" s="146" t="str">
        <f>'Data Input'!E38</f>
        <v>Youth</v>
      </c>
      <c r="F59" s="147" t="str">
        <f>'Data Input'!F38</f>
        <v>Graham Boyd</v>
      </c>
      <c r="G59" s="147" t="str">
        <f>'Data Input'!G38</f>
        <v>Glenalmond Boys</v>
      </c>
      <c r="H59" s="148" t="str">
        <f>'Data Input'!H38</f>
        <v>Whistlers Mill</v>
      </c>
      <c r="I59" s="147" t="str">
        <f>'Data Input'!I38</f>
        <v>Rhu</v>
      </c>
      <c r="J59" s="147" t="str">
        <f>'Data Input'!J38</f>
        <v>Strathclyde</v>
      </c>
      <c r="K59" s="147" t="str">
        <f>'Data Input'!K38</f>
        <v>G84 8NY</v>
      </c>
      <c r="L59" s="149" t="str">
        <f>'Data Input'!L38</f>
        <v>01436 820285</v>
      </c>
      <c r="M59" s="149" t="str">
        <f>'Data Input'!M38</f>
        <v>07711 012586</v>
      </c>
      <c r="N59" s="170" t="str">
        <f>'Data Input'!N38</f>
        <v>Oli Tulloch  Hamish Houston  OT  HH    Ben Hastings   Robert Page  BH  RP  Hamish Houston  Oli Tulloch  HH  OT </v>
      </c>
      <c r="O59" s="150">
        <f>'Data Input'!O38</f>
        <v>39948.624548611115</v>
      </c>
      <c r="P59" s="151">
        <f>'Data Input'!P38</f>
        <v>0.12454861111473292</v>
      </c>
      <c r="Q59" s="157">
        <f>+RANK(P59,P$54:P$59,1)</f>
        <v>2</v>
      </c>
      <c r="R59" s="150">
        <f>'Data Input'!R38</f>
        <v>39948.789293981485</v>
      </c>
      <c r="S59" s="151">
        <f>'Data Input'!S38</f>
        <v>0.1612731481477062</v>
      </c>
      <c r="T59" s="153" t="str">
        <f>'Data Input'!T38</f>
        <v>OT  HH </v>
      </c>
      <c r="U59" s="154">
        <f>+RANK(S59,S$54:S$59,1)</f>
        <v>2</v>
      </c>
      <c r="V59" s="157">
        <f>+RANK(R59,R$54:R$59,1)</f>
        <v>2</v>
      </c>
      <c r="W59" s="150">
        <f>'Data Input'!W38</f>
        <v>39949.19121527778</v>
      </c>
      <c r="X59" s="151">
        <f>'Data Input'!X38</f>
        <v>0.4019212962957681</v>
      </c>
      <c r="Y59" s="152">
        <f>+RANK(X59,X$54:X$59,1)</f>
        <v>3</v>
      </c>
      <c r="Z59" s="157">
        <f>+RANK(W59,W$54:W$59,1)</f>
        <v>2</v>
      </c>
      <c r="AA59" s="150">
        <f>'Data Input'!AA38</f>
        <v>39949.34394675926</v>
      </c>
      <c r="AB59" s="151">
        <f>'Data Input'!AB38</f>
        <v>0.14925925925894667</v>
      </c>
      <c r="AC59" s="153" t="str">
        <f>'Data Input'!AC38</f>
        <v>BH  RP</v>
      </c>
      <c r="AD59" s="154">
        <f>+RANK(AB59,AB$54:AB$59,1)</f>
        <v>2</v>
      </c>
      <c r="AE59" s="157">
        <f>+RANK(AA59,AA$54:AA$59,1)</f>
        <v>3</v>
      </c>
      <c r="AF59" s="150">
        <f>'Data Input'!AF38</f>
        <v>39949.76630787037</v>
      </c>
      <c r="AG59" s="151">
        <f>'Data Input'!AG38</f>
        <v>0.4223611111083301</v>
      </c>
      <c r="AH59" s="152">
        <f>+RANK(AG59,AG$54:AG$59,1)</f>
        <v>2</v>
      </c>
      <c r="AI59" s="157">
        <f>+RANK(AF59,AF$54:AF$59,1)</f>
        <v>3</v>
      </c>
      <c r="AJ59" s="150">
        <f>'Data Input'!AJ38</f>
        <v>39949.98535879629</v>
      </c>
      <c r="AK59" s="151">
        <f>'Data Input'!AK38</f>
        <v>0.21557870370128918</v>
      </c>
      <c r="AL59" s="153" t="str">
        <f>'Data Input'!AL38</f>
        <v>HH  OT</v>
      </c>
      <c r="AM59" s="154">
        <f>+RANK(AK59,AK$54:AK$59,1)</f>
        <v>4</v>
      </c>
      <c r="AN59" s="157">
        <f>+RANK(AJ59,AJ$54:AJ$59,1)</f>
        <v>3</v>
      </c>
      <c r="AO59" s="150">
        <f>'Data Input'!AO38</f>
        <v>39950.10439814815</v>
      </c>
      <c r="AP59" s="151">
        <f>'Data Input'!AP38</f>
        <v>0.11903935185546288</v>
      </c>
      <c r="AQ59" s="152">
        <f>+RANK(AP59,AP$54:AP$59,1)</f>
        <v>3</v>
      </c>
      <c r="AR59" s="157">
        <f>+RANK(AO59,AO$54:AO$59,1)</f>
        <v>3</v>
      </c>
      <c r="AS59" s="151">
        <f>'Data Input'!AR38</f>
        <v>0.12454861111473292</v>
      </c>
      <c r="AT59" s="151">
        <f>'Data Input'!AS38</f>
        <v>0.4019212962957681</v>
      </c>
      <c r="AU59" s="151">
        <f>'Data Input'!AT38</f>
        <v>0.4223611111083301</v>
      </c>
      <c r="AV59" s="151">
        <f>'Data Input'!AU38</f>
        <v>0.11903935185546288</v>
      </c>
      <c r="AW59" s="155">
        <f>'Data Input'!AV38</f>
        <v>1.067870370374294</v>
      </c>
      <c r="AX59" s="157">
        <f>+RANK(AW59,AW$54:AW$59,1)</f>
        <v>3</v>
      </c>
      <c r="AY59" s="159">
        <f>'Data Input'!AY38</f>
        <v>0.1612731481477062</v>
      </c>
      <c r="AZ59" s="156">
        <f>'Data Input'!AZ38</f>
        <v>0.14925925925894667</v>
      </c>
      <c r="BA59" s="156">
        <f>'Data Input'!BA38</f>
        <v>0.21557870370128918</v>
      </c>
      <c r="BB59" s="155">
        <f>'Data Input'!BB38</f>
        <v>0.5261111111079421</v>
      </c>
      <c r="BC59" s="163">
        <f t="shared" si="12"/>
        <v>3</v>
      </c>
      <c r="BD59" s="155">
        <f>'Data Input'!BD38</f>
        <v>1.5939814814822362</v>
      </c>
      <c r="BE59" s="208">
        <f t="shared" si="12"/>
        <v>3</v>
      </c>
    </row>
  </sheetData>
  <sheetProtection/>
  <protectedRanges>
    <protectedRange sqref="R3" name="Range2_1_1"/>
  </protectedRanges>
  <printOptions gridLines="1"/>
  <pageMargins left="0.31496062992125984" right="0.31496062992125984" top="0.35433070866141736" bottom="0.5511811023622047" header="0.31496062992125984" footer="0.31496062992125984"/>
  <pageSetup horizontalDpi="600" verticalDpi="600" orientation="portrait" paperSize="9" scale="74" r:id="rId1"/>
  <colBreaks count="2" manualBreakCount="2">
    <brk id="40" max="65535" man="1"/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Mills.</dc:creator>
  <cp:keywords/>
  <dc:description/>
  <cp:lastModifiedBy>Lionel Mills</cp:lastModifiedBy>
  <cp:lastPrinted>2038-01-28T03:37:50Z</cp:lastPrinted>
  <dcterms:created xsi:type="dcterms:W3CDTF">1998-12-18T14:09:05Z</dcterms:created>
  <dcterms:modified xsi:type="dcterms:W3CDTF">2009-05-22T08:42:02Z</dcterms:modified>
  <cp:category/>
  <cp:version/>
  <cp:contentType/>
  <cp:contentStatus/>
</cp:coreProperties>
</file>